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pqw0x\AppData\Local\Microsoft\Windows\INetCache\Content.Outlook\5BAP204K\"/>
    </mc:Choice>
  </mc:AlternateContent>
  <xr:revisionPtr revIDLastSave="0" documentId="13_ncr:1_{981EACB0-6580-46FE-A501-CA4025371A65}" xr6:coauthVersionLast="47" xr6:coauthVersionMax="47" xr10:uidLastSave="{00000000-0000-0000-0000-000000000000}"/>
  <bookViews>
    <workbookView xWindow="1920" yWindow="285" windowWidth="21840" windowHeight="15915" tabRatio="700" xr2:uid="{00000000-000D-0000-FFFF-FFFF00000000}"/>
  </bookViews>
  <sheets>
    <sheet name="Wochensummen" sheetId="12" r:id="rId1"/>
    <sheet name="Tagessummen" sheetId="6" r:id="rId2"/>
    <sheet name="Details 2026-06-26" sheetId="149" r:id="rId3"/>
    <sheet name="Details 2026-06-25" sheetId="150" r:id="rId4"/>
    <sheet name="Details 2026-06-24" sheetId="151" r:id="rId5"/>
    <sheet name="Details 2026-06-23" sheetId="152" r:id="rId6"/>
    <sheet name="Details 2026-06-22" sheetId="153" r:id="rId7"/>
    <sheet name="Details 2026-06-18" sheetId="145" r:id="rId8"/>
    <sheet name="Details 2026-06-17" sheetId="146" r:id="rId9"/>
    <sheet name="Details 2026-06-16" sheetId="147" r:id="rId10"/>
    <sheet name="Details 2026-06-15" sheetId="148" r:id="rId11"/>
    <sheet name="Details 2026-06-12" sheetId="144" r:id="rId12"/>
    <sheet name="Details 2026-06-11" sheetId="143" r:id="rId13"/>
    <sheet name="Details 2026-06-10" sheetId="142" r:id="rId14"/>
    <sheet name="Details 2026-06-09" sheetId="91" r:id="rId15"/>
    <sheet name="Details 2026-06-08" sheetId="141" r:id="rId16"/>
  </sheets>
  <definedNames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Wochensummen!$A$1:$F$10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53" l="1"/>
  <c r="B1" i="152"/>
  <c r="B1" i="151"/>
  <c r="B1" i="150"/>
  <c r="B1" i="149"/>
  <c r="B1" i="148" l="1"/>
  <c r="B1" i="147"/>
  <c r="B1" i="146"/>
  <c r="B1" i="145"/>
  <c r="B1" i="144"/>
  <c r="B1" i="143"/>
  <c r="B1" i="142"/>
  <c r="A7" i="6"/>
  <c r="B1" i="141"/>
  <c r="B19" i="6"/>
  <c r="B18" i="6"/>
  <c r="B11" i="6"/>
  <c r="B12" i="6"/>
  <c r="B17" i="6"/>
  <c r="B16" i="6"/>
  <c r="B15" i="6"/>
  <c r="C15" i="6" l="1"/>
  <c r="C16" i="6"/>
  <c r="C17" i="6"/>
  <c r="C18" i="6"/>
  <c r="C19" i="6"/>
  <c r="C12" i="6"/>
  <c r="C11" i="6"/>
  <c r="A8" i="6"/>
  <c r="D19" i="6"/>
  <c r="D18" i="6"/>
  <c r="D17" i="6"/>
  <c r="D16" i="6"/>
  <c r="D15" i="6"/>
  <c r="B13" i="6"/>
  <c r="D12" i="6"/>
  <c r="D11" i="6"/>
  <c r="E19" i="6" l="1"/>
  <c r="E18" i="6"/>
  <c r="E17" i="6"/>
  <c r="E16" i="6"/>
  <c r="E15" i="6"/>
  <c r="E12" i="6"/>
  <c r="E11" i="6"/>
  <c r="C13" i="6"/>
  <c r="A9" i="6"/>
  <c r="B1" i="91"/>
  <c r="B9" i="6"/>
  <c r="B6" i="6"/>
  <c r="B7" i="6"/>
  <c r="D13" i="6"/>
  <c r="B8" i="6"/>
  <c r="E13" i="6" l="1"/>
  <c r="A10" i="6"/>
  <c r="C8" i="6"/>
  <c r="C7" i="6"/>
  <c r="C6" i="6"/>
  <c r="C9" i="6"/>
  <c r="D7" i="6"/>
  <c r="D9" i="6"/>
  <c r="B14" i="6"/>
  <c r="D6" i="6"/>
  <c r="D8" i="6"/>
  <c r="E8" i="12" l="1"/>
  <c r="B8" i="12"/>
  <c r="B7" i="12"/>
  <c r="C14" i="6"/>
  <c r="A4" i="6"/>
  <c r="E9" i="6"/>
  <c r="E8" i="6"/>
  <c r="E7" i="6"/>
  <c r="E6" i="6"/>
  <c r="D14" i="6"/>
  <c r="B10" i="6"/>
  <c r="D8" i="12" l="1"/>
  <c r="C8" i="12"/>
  <c r="C7" i="12"/>
  <c r="E14" i="6"/>
  <c r="E7" i="12" s="1"/>
  <c r="D7" i="12" s="1"/>
  <c r="B6" i="12"/>
  <c r="C6" i="12" s="1"/>
  <c r="C10" i="6"/>
  <c r="A4" i="12"/>
  <c r="D10" i="6"/>
  <c r="E10" i="6" l="1"/>
  <c r="E6" i="12" s="1"/>
  <c r="D6" i="12" s="1"/>
  <c r="B21" i="6"/>
  <c r="C21" i="6" l="1"/>
  <c r="E21" i="6" l="1"/>
  <c r="D21" i="6" s="1"/>
  <c r="B10" i="12" l="1"/>
  <c r="C10" i="12"/>
  <c r="E10" i="12" l="1"/>
  <c r="D10" i="12" s="1"/>
</calcChain>
</file>

<file path=xl/sharedStrings.xml><?xml version="1.0" encoding="utf-8"?>
<sst xmlns="http://schemas.openxmlformats.org/spreadsheetml/2006/main" count="57121" uniqueCount="49">
  <si>
    <t>Details</t>
  </si>
  <si>
    <t>Total</t>
  </si>
  <si>
    <t>System</t>
  </si>
  <si>
    <t>ISIN: US09075V1026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</si>
  <si>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</si>
  <si>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</si>
  <si>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</si>
  <si>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</si>
  <si>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</si>
  <si>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</si>
  <si>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</si>
  <si>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</si>
  <si>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</si>
  <si>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</si>
  <si>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</si>
  <si>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</si>
  <si>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</si>
  <si>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Zeit (EDT)</t>
  </si>
  <si>
    <t>2026-06-08 - 2026-06-12</t>
  </si>
  <si>
    <t>(1) Die Angabe „Anteil am Grundkapital (in %)“ bezieht sich auf die Anzahl ausgegebener Aktien zum 2026-03-31:</t>
  </si>
  <si>
    <t>Kauf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</si>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</sst>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8" fontId="8" fillId="0" borderId="0" xfId="0" applyNumberFormat="1" applyFont="1" applyAlignment="1">
      <alignment horizontal="center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304800</xdr:colOff>
      <xdr:row>28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304800</xdr:colOff>
      <xdr:row>28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4</v>
      </c>
      <c r="F2" s="1"/>
      <c r="G2" s="1"/>
      <c r="H2" s="1"/>
      <c r="I2" s="1"/>
    </row>
    <row r="3" spans="1:9">
      <c r="A3" s="14" t="s">
        <v>3</v>
      </c>
    </row>
    <row r="4" spans="1:9">
      <c r="A4" t="str">
        <f>"Periode: "&amp;IFERROR(TEXT(MIN(Tagessummen!A6:A21),"YYYY-MM-DD"),TEXT(MIN(Tagessummen!A6:A21),"jjjj-mm-tt"))&amp;" - "&amp;IFERROR(TEXT(MAX(Tagessummen!A6:A21),"YYYY-MM-DD"),TEXT(MAX(Tagessummen!A6:A21),"jjjj-mm-tt"))</f>
        <v>Periode: 2026-06-08 - 2026-06-26</v>
      </c>
    </row>
    <row r="5" spans="1:9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</row>
    <row r="6" spans="1:9" ht="13.2">
      <c r="A6" t="s">
        <v>18</v>
      </c>
      <c r="B6" s="19">
        <f ca="1">SUM(OFFSET(Tagessummen!$B$5,MATCH(DATE(MID(A6,1,4),MID(A6,6,2),MID(A6,9,2)),Tagessummen!$A$6:$A$20,0),0,(MATCH(DATE(MID(A6,14,4),MID(A6,19,2),MID(A6,22,2)),Tagessummen!$A$6:$A$20,0)-MATCH(DATE(MID(A6,1,4),MID(A6,6,2),MID(A6,9,2)),Tagessummen!$A$6:$A$20,0)+1)))</f>
        <v>795645</v>
      </c>
      <c r="C6" s="16">
        <f t="shared" ref="C6" ca="1" si="0">IF(B6="-","-",B6/$F$14*100)</f>
        <v>0.30716624294007844</v>
      </c>
      <c r="D6" s="16">
        <f t="shared" ref="D6" ca="1" si="1">IF(B6="-","-",E6/B6)</f>
        <v>87.534797959517121</v>
      </c>
      <c r="E6" s="16">
        <f ca="1">SUM(OFFSET(Tagessummen!$E$5,MATCH(DATE(MID(A6,1,4),MID(A6,6,2),MID(A6,9,2)),Tagessummen!$A$6:$A$20,0),0,(MATCH(DATE(MID(A6,14,4),MID(A6,19,2),MID(A6,22,2)),Tagessummen!$A$6:$A$20,0)-MATCH(DATE(MID(A6,1,4),MID(A6,6,2),MID(A6,9,2)),Tagessummen!$A$6:$A$20,0)+1)))</f>
        <v>69646624.322500005</v>
      </c>
      <c r="F6" s="3" t="s">
        <v>0</v>
      </c>
    </row>
    <row r="7" spans="1:9" ht="13.2">
      <c r="A7" t="s">
        <v>47</v>
      </c>
      <c r="B7" s="19">
        <f ca="1">SUM(OFFSET(Tagessummen!$B$5,MATCH(DATE(MID(A7,1,4),MID(A7,6,2),MID(A7,9,2)),Tagessummen!$A$6:$A$20,0),0,(MATCH(DATE(MID(A7,14,4),MID(A7,19,2),MID(A7,22,2)),Tagessummen!$A$6:$A$20,0)-MATCH(DATE(MID(A7,1,4),MID(A7,6,2),MID(A7,9,2)),Tagessummen!$A$6:$A$20,0)+1)))</f>
        <v>320689</v>
      </c>
      <c r="C7" s="16">
        <f t="shared" ref="C7" ca="1" si="2">IF(B7="-","-",B7/$F$14*100)</f>
        <v>0.12380500761295654</v>
      </c>
      <c r="D7" s="16">
        <f t="shared" ref="D7" ca="1" si="3">IF(B7="-","-",E7/B7)</f>
        <v>91.360008997814077</v>
      </c>
      <c r="E7" s="16">
        <f ca="1">SUM(OFFSET(Tagessummen!$E$5,MATCH(DATE(MID(A7,1,4),MID(A7,6,2),MID(A7,9,2)),Tagessummen!$A$6:$A$20,0),0,(MATCH(DATE(MID(A7,14,4),MID(A7,19,2),MID(A7,22,2)),Tagessummen!$A$6:$A$20,0)-MATCH(DATE(MID(A7,1,4),MID(A7,6,2),MID(A7,9,2)),Tagessummen!$A$6:$A$20,0)+1)))</f>
        <v>29298149.925499998</v>
      </c>
      <c r="F7" s="3" t="s">
        <v>0</v>
      </c>
    </row>
    <row r="8" spans="1:9" ht="13.2">
      <c r="A8" t="s">
        <v>48</v>
      </c>
      <c r="B8" s="19">
        <f ca="1">SUM(OFFSET(Tagessummen!$B$5,MATCH(DATE(MID(A8,1,4),MID(A8,6,2),MID(A8,9,2)),Tagessummen!$A$6:$A$20,0),0,(MATCH(DATE(MID(A8,14,4),MID(A8,19,2),MID(A8,22,2)),Tagessummen!$A$6:$A$20,0)-MATCH(DATE(MID(A8,1,4),MID(A8,6,2),MID(A8,9,2)),Tagessummen!$A$6:$A$20,0)+1)))</f>
        <v>437722</v>
      </c>
      <c r="C8" s="16">
        <f t="shared" ref="C8" ca="1" si="4">IF(B8="-","-",B8/$F$14*100)</f>
        <v>0.16898669908340652</v>
      </c>
      <c r="D8" s="16">
        <f t="shared" ref="D8" ca="1" si="5">IF(B8="-","-",E8/B8)</f>
        <v>90.476794231498545</v>
      </c>
      <c r="E8" s="16">
        <f ca="1">SUM(OFFSET(Tagessummen!$E$5,MATCH(DATE(MID(A8,1,4),MID(A8,6,2),MID(A8,9,2)),Tagessummen!$A$6:$A$20,0),0,(MATCH(DATE(MID(A8,14,4),MID(A8,19,2),MID(A8,22,2)),Tagessummen!$A$6:$A$20,0)-MATCH(DATE(MID(A8,1,4),MID(A8,6,2),MID(A8,9,2)),Tagessummen!$A$6:$A$20,0)+1)))</f>
        <v>39603683.324600004</v>
      </c>
      <c r="F8" s="3" t="s">
        <v>0</v>
      </c>
    </row>
    <row r="9" spans="1:9" ht="13.2">
      <c r="B9" s="19"/>
      <c r="C9" s="16"/>
      <c r="D9" s="16"/>
      <c r="E9" s="16"/>
      <c r="F9" s="3"/>
    </row>
    <row r="10" spans="1:9">
      <c r="A10" s="8" t="s">
        <v>1</v>
      </c>
      <c r="B10" s="26">
        <f ca="1">SUM(B6:B9)</f>
        <v>1554056</v>
      </c>
      <c r="C10" s="27">
        <f ca="1">SUM(C6:C9)</f>
        <v>0.59995794963644156</v>
      </c>
      <c r="D10" s="27">
        <f ca="1">E10/B10</f>
        <v>89.152808890155825</v>
      </c>
      <c r="E10" s="27">
        <f ca="1">SUM(E6:E9)</f>
        <v>138548457.57260001</v>
      </c>
      <c r="F10" s="7"/>
    </row>
    <row r="11" spans="1:9"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21"/>
      <c r="C14" s="1"/>
      <c r="D14" s="1"/>
      <c r="E14" s="22" t="s">
        <v>19</v>
      </c>
      <c r="F14" s="20">
        <v>259027487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</row>
    <row r="23" spans="4:4">
      <c r="D23" s="12"/>
    </row>
  </sheetData>
  <hyperlinks>
    <hyperlink ref="F6" location="Tagessummen!A1" display="Details" xr:uid="{E5069D6B-EBFB-42A0-BD25-E1F8BC276848}"/>
    <hyperlink ref="F7" location="Tagessummen!A1" display="Details" xr:uid="{3C7DDC00-3E60-4FBC-A5CE-F61AD330F55B}"/>
    <hyperlink ref="F8" location="Tagessummen!A1" display="Details" xr:uid="{490F29B6-EAE0-4453-B656-1D48B3E370C9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7A3-50D0-41B0-8D2A-F2A494D4050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6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6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6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6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6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6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6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6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6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6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6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6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6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6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6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6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6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6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6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6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6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6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6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6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6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6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6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6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6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6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6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6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6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6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6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6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6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6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6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6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6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6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6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6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6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6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6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6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6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6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6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6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6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6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6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6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6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6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6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6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6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6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6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6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6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6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6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6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6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6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6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6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6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6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6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6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6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6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6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6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6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6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6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6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6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6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6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6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6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6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6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6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6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6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6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6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6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6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6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6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6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6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6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6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6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6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6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6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6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6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6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6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6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6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6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6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6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6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6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6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6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6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6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6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6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6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6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6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6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6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6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6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6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6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6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6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6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6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6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6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6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6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6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6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6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6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6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6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6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6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6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6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6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6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6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6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6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6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6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6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6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6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6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6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6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6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6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6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6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6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6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6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6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6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6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6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6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6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6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6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6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6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6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6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6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6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6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6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6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6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6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6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6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6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6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6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6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6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6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6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6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6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6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6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6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6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6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6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6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6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6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6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6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6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6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6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6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6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6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6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6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6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6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6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6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6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6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6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6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6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6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6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6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6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6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6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6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6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6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6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6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6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6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6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6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6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6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6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6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6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6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6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6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6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6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6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6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6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6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6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6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6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6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6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6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6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6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6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6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6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6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6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6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6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6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6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6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6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6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6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6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6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6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6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6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6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6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6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6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6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6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6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6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6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6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6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6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6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6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6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6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6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6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6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6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6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6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6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6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6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6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6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6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6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6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6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6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6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6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6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6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6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6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6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6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6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6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6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6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6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6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6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6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6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6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6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6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6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6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6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6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6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6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6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6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6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6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6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6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6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6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6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6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6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6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6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6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6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6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6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6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6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6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6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6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6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6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6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6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6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6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6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6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6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6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6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6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6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6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6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6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6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6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6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6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6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6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6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6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6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6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6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6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6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6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6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6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6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6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6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6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6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6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6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6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6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6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6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6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6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6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6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6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6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6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6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6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6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6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6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6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6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6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6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6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6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6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6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6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6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6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6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6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6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6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6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6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6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6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6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6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6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6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6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6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6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6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6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6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6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6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6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6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6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6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6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6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6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6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6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6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6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6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6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6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6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6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6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6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6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6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6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6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6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6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6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6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6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6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6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6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6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6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6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6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6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6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6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6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6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6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6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6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6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6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6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6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6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6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6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6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6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6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6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6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6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6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6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6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6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6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6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6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6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6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6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6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6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6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6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6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6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6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6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6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6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6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6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6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6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6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6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6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6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6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6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6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6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6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6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6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6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6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6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6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6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6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6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6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6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6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6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6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6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6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6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6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6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6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6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6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6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6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6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6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6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6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6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6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6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6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6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6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6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6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6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6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6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6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6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6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6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6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6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6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6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6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6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6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6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6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6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6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6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6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6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6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6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6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6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6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6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6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6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6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6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6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6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6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6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6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6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6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6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6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6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6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6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6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6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6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6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6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6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6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6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6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6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6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6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6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6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6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6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6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6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6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6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6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6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6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6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6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6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6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6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6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6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6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6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6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6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6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6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6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6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6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6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6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6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6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6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6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6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6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6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6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6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6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6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6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6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6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6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6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6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6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6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6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6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6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6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6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6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6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6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6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6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6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6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6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6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6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6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6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6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6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6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6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6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6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6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6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6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6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6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6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6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6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6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6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6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6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6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6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6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6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6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6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6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6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6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6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6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6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6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6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6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6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6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6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6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6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6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6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6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6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6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6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6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6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6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6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6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6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6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6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6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6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6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6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6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6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6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6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6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6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6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6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6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6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6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6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6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6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3B1-9403-4A31-B3F6-E620B3678922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F11E-25BB-4FC2-90B4-8314CF4676B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51F3-F463-4E3A-8569-9FCCDF19042E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C6FB-DEBF-47D9-981F-9345F9FA61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A27-A3E3-45A3-AEC8-BCD33FEBCE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31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4</v>
      </c>
      <c r="G2" s="1"/>
      <c r="H2" s="1"/>
      <c r="I2" s="1"/>
      <c r="J2" s="1"/>
    </row>
    <row r="3" spans="1:10">
      <c r="A3" s="14" t="s">
        <v>3</v>
      </c>
    </row>
    <row r="4" spans="1:10">
      <c r="A4" t="str">
        <f>"Periode: "&amp;IFERROR(TEXT(MIN(A6:A20),"YYYY-MM-DD"),TEXT(MIN(A6:A20),"JJJJ-MM-TT"))&amp;" - "&amp;IFERROR(TEXT(MAX(A6:A20),"YYYY-MM-DD"),TEXT(MAX(A6:A20),"JJJJ-MM-TT"))</f>
        <v>Periode: 2026-06-08 - 2026-06-26</v>
      </c>
      <c r="B4" s="13"/>
    </row>
    <row r="5" spans="1:10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11</v>
      </c>
    </row>
    <row r="6" spans="1:10" ht="13.2">
      <c r="A6" s="17">
        <v>46181</v>
      </c>
      <c r="B6" s="19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IF(B6="-","-",B6/$F$25*100)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9" ca="1" si="2">IF(D6="-","-",D6*B6)</f>
        <v>10534837.32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</row>
    <row r="8" spans="1:10" ht="13.2">
      <c r="A8" s="17">
        <f>A7+1</f>
        <v>46183</v>
      </c>
      <c r="B8" s="19">
        <f t="shared" ca="1" si="0"/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ca="1" si="2"/>
        <v>13911302.08</v>
      </c>
      <c r="F8" s="3" t="s">
        <v>0</v>
      </c>
    </row>
    <row r="9" spans="1:10" ht="13.2">
      <c r="A9" s="17">
        <f>A8+1</f>
        <v>46184</v>
      </c>
      <c r="B9" s="19">
        <f t="shared" ca="1" si="0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2"/>
        <v>19817452.912500001</v>
      </c>
      <c r="F9" s="3" t="s">
        <v>0</v>
      </c>
    </row>
    <row r="10" spans="1:10" ht="13.2">
      <c r="A10" s="17">
        <f>A9+1</f>
        <v>46185</v>
      </c>
      <c r="B10" s="19">
        <f t="shared" ref="B10:B14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ref="E10:E14" ca="1" si="5">IF(D10="-","-",D10*B10)</f>
        <v>10724851.199999999</v>
      </c>
      <c r="F10" s="3" t="s">
        <v>0</v>
      </c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</row>
    <row r="13" spans="1:10" ht="13.2">
      <c r="A13" s="17">
        <v>46190</v>
      </c>
      <c r="B13" s="19">
        <f t="shared" ca="1" si="4"/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ca="1" si="5"/>
        <v>8413121.5299999993</v>
      </c>
      <c r="F13" s="3" t="s">
        <v>0</v>
      </c>
    </row>
    <row r="14" spans="1:10" ht="13.2">
      <c r="A14" s="17">
        <v>46191</v>
      </c>
      <c r="B14" s="19">
        <f t="shared" ca="1" si="4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5"/>
        <v>7418170.75</v>
      </c>
      <c r="F14" s="3" t="s">
        <v>0</v>
      </c>
      <c r="G14" s="1"/>
      <c r="H14" s="1"/>
      <c r="I14" s="1"/>
      <c r="J14" s="1"/>
    </row>
    <row r="15" spans="1:10" ht="13.2">
      <c r="A15" s="17">
        <v>46195</v>
      </c>
      <c r="B15" s="19">
        <f t="shared" ref="B15:B19" ca="1" si="6">IFERROR(IF(SUMIF(INDIRECT("'Details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"&amp;TEXT(A15,"YYYY-MM-DD")&amp;"'!$d$5:$d$500000")),"-"),IF(SUMIF(INDIRECT("'Details "&amp;TEXT(A15,"JJJJ-MM-TT")&amp;"'!$a$5:$a$500000"),A15,INDIRECT("'Details "&amp;TEXT(A15,"JJJJ-MM-TT")&amp;"'!$d$5:$d$500000"))&gt;0,SUMIF(INDIRECT("'Details "&amp;TEXT(A15,"JJJJ-MM-TT")&amp;"'!$a$5:$a$500000"),A15,INDIRECT("'Details "&amp;TEXT(A15,"JJJJ-MM-TT")&amp;"'!$d$5:$d$500000")),"-"))</f>
        <v>91389</v>
      </c>
      <c r="C15" s="16">
        <f t="shared" ref="C15:C19" ca="1" si="7">IF(B15="-","-",B15/$F$25*100)</f>
        <v>3.5281583842103989E-2</v>
      </c>
      <c r="D15" s="16">
        <f t="shared" ref="D15:D19" ca="1" si="8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ref="E15:E19" ca="1" si="9">IF(D15="-","-",D15*B15)</f>
        <v>8318619.7527000001</v>
      </c>
      <c r="F15" s="3" t="s">
        <v>0</v>
      </c>
    </row>
    <row r="16" spans="1:10" ht="13.2">
      <c r="A16" s="17">
        <v>46196</v>
      </c>
      <c r="B16" s="19">
        <f t="shared" ca="1" si="6"/>
        <v>42600</v>
      </c>
      <c r="C16" s="16">
        <f t="shared" ca="1" si="7"/>
        <v>1.6446131062530827E-2</v>
      </c>
      <c r="D16" s="16">
        <f t="shared" ca="1" si="8"/>
        <v>91.015100000000004</v>
      </c>
      <c r="E16" s="16">
        <f t="shared" ca="1" si="9"/>
        <v>3877243.2600000002</v>
      </c>
      <c r="F16" s="3" t="s">
        <v>0</v>
      </c>
    </row>
    <row r="17" spans="1:10" ht="13.2">
      <c r="A17" s="17">
        <v>46197</v>
      </c>
      <c r="B17" s="19">
        <f t="shared" ca="1" si="6"/>
        <v>149600</v>
      </c>
      <c r="C17" s="16">
        <f t="shared" ca="1" si="7"/>
        <v>5.7754488426164596E-2</v>
      </c>
      <c r="D17" s="16">
        <f t="shared" ca="1" si="8"/>
        <v>90.354799999999997</v>
      </c>
      <c r="E17" s="16">
        <f t="shared" ca="1" si="9"/>
        <v>13517078.08</v>
      </c>
      <c r="F17" s="3" t="s">
        <v>0</v>
      </c>
    </row>
    <row r="18" spans="1:10" ht="13.2">
      <c r="A18" s="17">
        <v>46198</v>
      </c>
      <c r="B18" s="19">
        <f t="shared" ca="1" si="6"/>
        <v>69500</v>
      </c>
      <c r="C18" s="16">
        <f t="shared" ca="1" si="7"/>
        <v>2.6831129315631277E-2</v>
      </c>
      <c r="D18" s="16">
        <f t="shared" ca="1" si="8"/>
        <v>90.301400000000001</v>
      </c>
      <c r="E18" s="16">
        <f t="shared" ca="1" si="9"/>
        <v>6275947.2999999998</v>
      </c>
      <c r="F18" s="3" t="s">
        <v>0</v>
      </c>
    </row>
    <row r="19" spans="1:10" ht="13.2">
      <c r="A19" s="17">
        <v>46199</v>
      </c>
      <c r="B19" s="19">
        <f t="shared" ca="1" si="6"/>
        <v>84633</v>
      </c>
      <c r="C19" s="16">
        <f t="shared" ca="1" si="7"/>
        <v>3.2673366436975854E-2</v>
      </c>
      <c r="D19" s="16">
        <f t="shared" ca="1" si="8"/>
        <v>89.974299999999999</v>
      </c>
      <c r="E19" s="16">
        <f t="shared" ca="1" si="9"/>
        <v>7614794.9319000002</v>
      </c>
      <c r="F19" s="3" t="s">
        <v>0</v>
      </c>
      <c r="G19" s="1"/>
      <c r="H19" s="1"/>
      <c r="I19" s="1"/>
      <c r="J19" s="1"/>
    </row>
    <row r="20" spans="1:10" ht="13.2">
      <c r="A20" s="17"/>
      <c r="B20" s="19"/>
      <c r="C20" s="16"/>
      <c r="D20" s="16"/>
      <c r="E20" s="16"/>
      <c r="F20" s="3"/>
      <c r="G20" s="1"/>
      <c r="H20" s="1"/>
      <c r="I20" s="1"/>
      <c r="J20" s="1"/>
    </row>
    <row r="21" spans="1:10">
      <c r="A21" s="8" t="s">
        <v>1</v>
      </c>
      <c r="B21" s="26">
        <f ca="1">SUM(B6:B20)</f>
        <v>1554056</v>
      </c>
      <c r="C21" s="27">
        <f ca="1">SUM(C6:C20)</f>
        <v>0.59995794963644145</v>
      </c>
      <c r="D21" s="27">
        <f ca="1">E21/B21</f>
        <v>89.152808890155825</v>
      </c>
      <c r="E21" s="27">
        <f ca="1">SUM(E6:E20)</f>
        <v>138548457.57260001</v>
      </c>
      <c r="F21" s="7"/>
      <c r="H21" s="1"/>
      <c r="I21" s="1"/>
      <c r="J21" s="1"/>
    </row>
    <row r="22" spans="1:10">
      <c r="G22" s="1"/>
      <c r="H22" s="1"/>
      <c r="I22" s="1"/>
      <c r="J22" s="1"/>
    </row>
    <row r="23" spans="1:10">
      <c r="A23" s="1"/>
      <c r="B23" s="1"/>
      <c r="C23" s="1"/>
      <c r="D23" s="5"/>
      <c r="E23" s="1"/>
      <c r="F23" s="1"/>
    </row>
    <row r="24" spans="1:10">
      <c r="A24" s="1"/>
      <c r="B24" s="1"/>
      <c r="C24" s="1"/>
      <c r="D24" s="1"/>
      <c r="E24" s="1"/>
      <c r="F24" s="1"/>
    </row>
    <row r="25" spans="1:10">
      <c r="A25" s="9"/>
      <c r="B25" s="1"/>
      <c r="C25" s="1"/>
      <c r="D25" s="10"/>
      <c r="E25" s="22" t="s">
        <v>19</v>
      </c>
      <c r="F25" s="20">
        <v>259027487</v>
      </c>
    </row>
    <row r="26" spans="1:10">
      <c r="A26" s="1"/>
      <c r="B26" s="1"/>
      <c r="C26" s="11"/>
      <c r="D26" s="1"/>
      <c r="E26" s="1"/>
      <c r="F26" s="1"/>
    </row>
    <row r="27" spans="1:10">
      <c r="C27" s="11"/>
    </row>
    <row r="31" spans="1:10">
      <c r="A31" s="9"/>
      <c r="C31" s="11"/>
    </row>
  </sheetData>
  <hyperlinks>
    <hyperlink ref="F6" location="'Details 2026-06-08'!A1" display="Details" xr:uid="{794D01E5-497D-4378-ABC4-47866646EE83}"/>
    <hyperlink ref="F7" location="'Details 2026-06-09'!A1" display="Details" xr:uid="{3835DC8D-5683-42F9-81AD-B95B6DB3B4CC}"/>
    <hyperlink ref="F8" location="'Details 2026-06-10'!A1" display="Details" xr:uid="{AF41EF6F-9357-4F69-8AFD-87FEF385C447}"/>
    <hyperlink ref="F9" location="'Details 2026-06-11'!A1" display="Details" xr:uid="{AA91237C-78D6-43D5-9DE6-BE9216DF33ED}"/>
    <hyperlink ref="F10" location="'Details 2026-06-12'!A1" display="Details" xr:uid="{7DA601DB-1B65-45AF-B29E-760719CC6D6B}"/>
    <hyperlink ref="F11" location="'Details 2026-06-15'!A1" display="Details" xr:uid="{DA668C52-0BCB-4AC3-8558-CD1D4B3364B0}"/>
    <hyperlink ref="F12" location="'Details 2026-06-16'!A1" display="Details" xr:uid="{BE55A965-A76E-4FF8-AD07-0ECEA055D6A1}"/>
    <hyperlink ref="F13" location="'Details 2026-06-17'!A1" display="Details" xr:uid="{252F8935-18A5-4FF0-9A69-A80E6EF43A41}"/>
    <hyperlink ref="F14" location="'Details 2026-06-18'!A1" display="Details" xr:uid="{96E3C14E-9D5D-41E6-AF73-A30AC26A2F84}"/>
    <hyperlink ref="F15" location="'Details 2026-06-22'!A1" display="Details" xr:uid="{F8661178-A7EF-4EA1-919D-A7915D6AFDBD}"/>
    <hyperlink ref="F16" location="'Details 2026-06-23'!A1" display="Details" xr:uid="{6009C11B-67A9-4D34-862E-08007A5A5EF0}"/>
    <hyperlink ref="F17" location="'Details 2026-06-24'!A1" display="Details" xr:uid="{3D9B661B-F1DD-41D7-8AAE-25363C842B30}"/>
    <hyperlink ref="F18" location="'Details 2026-06-25'!A1" display="Details" xr:uid="{0938346F-0574-4429-86A4-8EA2E2299D74}"/>
    <hyperlink ref="F19" location="'Details 2026-06-26'!A1" display="Details" xr:uid="{BA70FF0C-A3C1-4BF0-89AC-7014608BC07A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2DB-EBD9-487B-8973-04C5D57FA09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6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6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6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6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6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6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6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6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6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6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6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6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6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6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6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6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6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6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6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6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6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6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6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6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6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6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6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6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6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6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6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6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6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6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6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6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6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6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6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6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6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6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6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6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6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6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6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6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6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6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6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6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6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6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6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6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6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6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6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6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6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6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6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6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6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6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6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6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6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6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6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6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6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6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6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6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6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6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6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6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6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6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6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6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6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6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6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6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6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6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6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6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6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6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6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6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6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6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6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6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6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6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6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6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6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6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6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6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6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6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6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6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6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6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6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6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6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6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6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6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6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6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6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6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6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6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6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6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6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6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6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6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6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6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6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6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6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6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6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6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6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6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6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6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6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6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6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6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6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6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6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6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6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6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6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6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6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6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6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6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6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6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6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6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6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6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6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6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6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6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6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6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6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6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6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6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6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6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6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6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6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6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6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6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6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6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6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6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6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6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6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6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6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6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6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6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6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6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6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6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6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6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6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6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6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6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6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6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6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6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6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6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6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6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6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6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6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6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6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6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6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6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6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6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6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6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6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6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6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6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6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6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6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6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6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6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6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6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6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6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6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6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6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6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6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6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6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6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6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6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6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6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6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6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6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6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6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6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6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6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6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6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6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6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6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6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6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6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6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6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6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6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6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6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6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6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6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6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6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6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6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6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6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6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6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6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6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6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6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6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6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6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6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6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6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6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6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6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6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6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6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6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6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6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6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6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6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6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6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6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6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6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6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6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6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6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6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6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6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6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6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6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6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6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6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6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6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6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6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6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6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6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6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6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6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6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6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6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6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6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6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6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6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6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6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6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6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6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6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6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6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6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6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6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6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6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6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6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6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6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6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6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6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6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6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6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6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6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6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6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6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6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6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6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6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6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6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6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6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6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6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6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6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6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6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6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6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6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6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6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6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6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6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6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6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6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6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6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6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6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6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6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6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6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6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6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6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6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6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6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6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6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6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6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6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6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6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6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6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6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6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6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6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6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6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6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6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6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6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6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6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6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6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6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6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6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6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6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6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6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6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6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6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6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6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6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6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6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6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6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6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6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6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6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6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6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6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6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6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6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6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6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6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6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6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6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6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6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6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6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6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6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6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6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6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6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6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6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6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6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6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6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6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6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6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6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6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6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6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6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6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6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6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6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6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6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6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6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6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6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6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6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6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6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6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6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6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6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6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6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6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6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6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6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6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6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6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6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6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6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6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6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6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6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6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6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6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6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6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6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6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6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6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6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6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6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6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6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6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6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6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6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6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6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6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6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6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6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6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6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6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6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6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6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6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6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6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6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6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6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6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6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6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6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6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6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6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6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6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6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6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6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6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6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6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6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6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6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6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6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6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6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6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6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6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6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6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6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6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6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6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6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6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6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6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6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6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6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6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6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6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6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6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6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6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6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6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6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6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6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6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6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6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6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6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6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6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6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6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6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6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6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6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6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6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6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6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6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6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6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6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6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6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6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6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6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6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6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6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6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6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6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6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6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6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6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6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6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6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6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6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6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6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6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6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6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6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6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6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6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6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6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6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6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6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6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6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6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6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6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6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6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6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6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6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6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6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6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6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6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6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6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6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6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6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6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6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6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6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6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6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6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6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6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6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6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6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6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6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6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6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6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6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6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6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6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6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6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6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6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6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6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6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6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6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6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6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6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6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6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6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6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6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6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6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6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6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6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6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6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6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6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6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6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6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6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6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6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6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6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6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6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6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6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6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6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6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6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6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6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6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6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6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6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6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6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6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6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6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6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6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6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6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6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6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6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6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6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6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6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6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6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6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6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6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6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6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6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6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6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6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6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6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6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6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6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6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6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6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6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6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6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6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6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6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6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6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6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6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6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6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6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6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6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6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6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6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6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6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6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6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6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6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6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6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6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6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6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6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6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6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6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6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6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6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6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6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6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6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6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6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6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6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6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6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6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6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6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6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6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6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6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6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6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6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6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6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6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6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6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6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6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6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6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6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6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6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6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6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6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6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6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6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6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6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6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6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6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6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6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6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6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6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6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6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6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6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6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6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6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6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6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6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6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6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6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6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6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6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6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6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6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6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6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6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6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6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6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6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6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6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6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6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6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6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6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6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6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6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6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6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6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6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6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6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6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6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6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6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6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6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6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6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6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6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6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6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6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6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6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6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6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6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6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6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6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6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6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6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6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6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6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6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6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6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6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6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6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6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6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6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6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6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6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6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6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6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6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6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6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6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6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6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6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6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6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6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6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6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6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6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6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6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6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6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6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6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6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6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6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6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6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6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6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6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6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6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6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6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6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6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6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6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6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6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6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6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6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6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6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6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6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6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6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6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6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6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6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6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6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6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6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6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6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6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6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6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6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6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6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6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6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6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6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6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6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6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6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6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6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6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6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6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6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6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6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6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6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6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6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6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6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6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6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6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6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6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6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6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6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6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6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6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6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6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6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6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C6E-41EF-4321-8B8F-F3607DFD84B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6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6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6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6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6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6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6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6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6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6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6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6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6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6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6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6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6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6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6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6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6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6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6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6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6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6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6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6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6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6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6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6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6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6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6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6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6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6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6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6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6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6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6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6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6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6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6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6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6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6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6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6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6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6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6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6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6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6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6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6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6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6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6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6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6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6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6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6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6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6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6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6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6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6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6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6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6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6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6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6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6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6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6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6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6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6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6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6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6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6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6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6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6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6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6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6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6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6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6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6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6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6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6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6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6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6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6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6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6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6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6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6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6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6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6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6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6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6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6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6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6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6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6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6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6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6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6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6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6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6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6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6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6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6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6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6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6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6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6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6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6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6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6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6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6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6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6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6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6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6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6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6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6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6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6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6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6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6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6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6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6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6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6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6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6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6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6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6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6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6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6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6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6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6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6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6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6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6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6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6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6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6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6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6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6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6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6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6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6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6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6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6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6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6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6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6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6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6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6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6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6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6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6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6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6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6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6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6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6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6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6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6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6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6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6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6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6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6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6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6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6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6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6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6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6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6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6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6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6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6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6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6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6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6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6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6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6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6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6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6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6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6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6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6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6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6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6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6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6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6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6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6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6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6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6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6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6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6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6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6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6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6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6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6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6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6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6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6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6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6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6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6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6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6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6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6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6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6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6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6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6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6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6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6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6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6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6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6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6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6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6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6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6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6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6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6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6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6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6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6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6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6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6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6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6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6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6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6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6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6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6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6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6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6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6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6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6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6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6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6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6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6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6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6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6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6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6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6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6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6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6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6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6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6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6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6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6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6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6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6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6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6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6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6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6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6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6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6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6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6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6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6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6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6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6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6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6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6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6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6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6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6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6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6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6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6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6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6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6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6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6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6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6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6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6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6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6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6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6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6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6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6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6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6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6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6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6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6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6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6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6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6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6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6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6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6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6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6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6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6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6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6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6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6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6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6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6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6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6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6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6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6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6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6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6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6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6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6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6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6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6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6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6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6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6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6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6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6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6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6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6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6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6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6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6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6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6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6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6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6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6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6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6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6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6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6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6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6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6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6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6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6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6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6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6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6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6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6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6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6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6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6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6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6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6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6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6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6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6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6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6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6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6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6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6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6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6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6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6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6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6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6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6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6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6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6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6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6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6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6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6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6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6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6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6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6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6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6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6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6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6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6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6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6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6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6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6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6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6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6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6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6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6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6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6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6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6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6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6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6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6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6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6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6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6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6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6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6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6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6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6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6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6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6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6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6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6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6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6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6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6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6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6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6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6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6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6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6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6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6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6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6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6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6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6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6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6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6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6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6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6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6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6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6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6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6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6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6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6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6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6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6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6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6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6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6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6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6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6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6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6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6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6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6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6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6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6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6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6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6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6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6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6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6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6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6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6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6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6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6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6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6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6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6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6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6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6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6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6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6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6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6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6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6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6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6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6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6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6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6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6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6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6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6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6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6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6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6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6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6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6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6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6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6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6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6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6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6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6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6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6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6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6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6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6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6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6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6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6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6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6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6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6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6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6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6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6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6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6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6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6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6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6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6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6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6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6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6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6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6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6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6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6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6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6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6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6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6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6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6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6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6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6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6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6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6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6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6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6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6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6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6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6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6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6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6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6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6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6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6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6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6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6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6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6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6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6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6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6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6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6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6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6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6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6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6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6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6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6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6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6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6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6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6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6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6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6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6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6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6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6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6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6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6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6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6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6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6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6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6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6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6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6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6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6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6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6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6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6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6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6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6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6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6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6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6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6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6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6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6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6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6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6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6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6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6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6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6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6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6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6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6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6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6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6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6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6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6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6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6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6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6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6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6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6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6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6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6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6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6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6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6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6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6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6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6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6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6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6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6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6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6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6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6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6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6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6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6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6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6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6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6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6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6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6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6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6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6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6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6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6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6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6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6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6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6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6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6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6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6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6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6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6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6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6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6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6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6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6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6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6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6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6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6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6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6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6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6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6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6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6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6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6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6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6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6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6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6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6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6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6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6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6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6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6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6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6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6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6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6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6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6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6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6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6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6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6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6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6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6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6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6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6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6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6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6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6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6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6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6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6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6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6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6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6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6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6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6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6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6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6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6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6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6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6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6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6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6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6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6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6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6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6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6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6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6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6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6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6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6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6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6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6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6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6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6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6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6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6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6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6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6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6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6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6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6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6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6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6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6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6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6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6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6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6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6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6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6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6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6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6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6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6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6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6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6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6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6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6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6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6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6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6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6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6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6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6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6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6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6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6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6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6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6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6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6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6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B967-B84F-4968-BC7F-2E61779A57C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6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6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6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6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6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6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6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6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6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6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6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6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6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6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6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6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6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6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6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6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6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6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6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6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6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6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6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6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6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6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6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6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6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6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6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6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6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6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6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6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6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6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6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6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6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6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6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6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6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6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6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6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6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6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6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6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6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6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6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6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6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6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6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6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6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6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6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6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6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6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6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6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6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6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6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6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6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6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6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6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6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6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6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6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6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6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6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6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6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6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6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6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6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6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6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6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6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6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6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6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6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6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6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6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6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6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6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6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6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6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6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6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6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6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6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6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6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6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6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6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6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6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6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6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6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6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6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6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6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6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6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6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6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6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6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6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6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6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6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6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6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6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6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6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6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6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6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6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6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6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6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6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6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6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6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6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6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6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6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6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6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6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6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6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6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6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6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6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6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6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6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6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6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6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6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6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6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6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6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6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6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6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6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6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6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6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6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6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6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6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6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6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6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6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6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6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6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6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6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6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6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6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6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6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6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6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6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6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6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6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6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6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6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6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6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6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6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6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6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6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6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6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6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6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6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6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6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6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6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6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6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6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6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6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6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6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6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6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6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6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6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6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6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6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6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6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6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6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6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6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6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6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6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6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6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6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6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6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6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6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6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6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6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6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6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6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6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6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6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6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6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6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6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6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6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6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6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6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6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6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6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6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6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6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6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6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6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6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6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6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6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6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6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6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6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6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6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6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6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6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6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6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6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6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6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6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6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6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6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6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6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6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6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6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6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6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6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6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6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6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6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6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6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6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6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6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6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6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6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6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6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6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6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6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6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6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6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6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6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6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6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6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6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6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6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6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6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6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6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6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6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6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6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6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6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6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6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6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6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6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6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6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6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6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6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6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6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6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6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6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6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6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6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6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6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6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6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6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6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6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6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6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6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6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6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6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6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6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6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6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6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6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6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6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6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6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6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6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6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6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6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6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6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6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6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6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6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6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6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6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6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6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6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6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6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6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6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6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6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6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6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6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6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6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6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6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6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6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6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6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6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6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6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6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6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6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6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6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6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6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6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6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6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6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6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6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6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6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6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6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6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6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6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6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6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6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6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6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6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6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6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6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6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6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6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6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6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6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6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6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6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6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6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6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6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6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6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6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6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6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6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6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6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6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6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6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6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6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6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6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6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6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6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6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6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6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6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6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6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6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6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6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6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6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6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6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6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6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6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6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6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6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6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6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6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6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6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6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6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6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6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6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6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6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6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6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6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6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6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6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6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6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6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6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6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6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6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6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6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6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6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6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6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6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6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6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6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6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6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6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6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6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6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6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6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6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6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6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6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6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6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6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6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6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6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6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6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6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6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6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6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6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6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6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6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6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6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6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6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6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6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6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6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6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6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6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6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6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6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6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6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6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6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6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6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6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6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6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6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6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6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6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6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6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6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6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6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6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6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6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6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6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6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6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6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6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6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6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6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6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6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6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6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6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6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6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6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6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6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6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6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6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6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6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6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6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6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6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6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6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6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6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6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6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6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6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6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6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6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6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6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6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6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6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6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6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6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6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6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6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6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6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6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6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6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6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6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6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6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6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6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6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6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6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6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6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6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6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6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6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6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6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6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6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6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6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6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6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6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6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6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6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6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6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6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6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6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6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6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6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6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6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6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6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6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6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6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6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6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6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6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6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6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6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6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6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6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6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6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6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6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6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6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6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6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6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6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6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6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6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6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6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6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6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6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6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6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6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6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6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6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6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6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6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6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6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6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6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6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6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6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6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6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6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6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6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6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6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6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6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6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6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6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6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6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6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6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6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6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6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6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6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6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6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6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6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6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6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6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6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6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6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6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6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6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6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6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6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6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6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6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6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6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6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6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6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6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6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6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6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6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6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6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6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6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6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6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6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6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6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6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6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6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6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6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6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6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6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6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6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6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6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6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6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6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6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6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6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6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6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6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6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6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6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6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6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6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6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6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6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6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6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6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6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6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6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6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6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6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6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6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6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6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6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6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6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6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6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6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6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6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6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6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6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6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6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6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6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6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6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6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6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6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6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6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6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6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6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6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6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6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6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6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6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6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6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6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6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6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6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6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6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6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6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6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6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6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6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6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6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6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6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6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6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6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6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6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6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6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6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6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6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6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6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6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6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6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6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6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6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6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6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6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6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6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6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6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6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6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6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6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6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6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6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6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6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6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6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6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6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6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6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6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6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6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6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6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6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6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6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6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6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6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6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6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6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6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6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6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6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6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6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6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6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6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6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6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6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6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6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6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6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6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6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6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6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6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6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6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6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6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6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6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6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6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6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6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6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6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6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6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6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6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6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6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6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6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6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6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6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6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6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6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6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6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6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6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6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6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6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6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6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6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6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6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6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6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6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6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6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6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6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6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6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6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6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6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6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6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6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6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6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6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6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6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6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6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6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6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6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6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6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6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6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6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6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6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6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6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6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6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6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6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6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6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6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6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6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6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6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6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6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6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6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6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6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6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6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6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6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6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6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6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6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6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6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6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6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6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6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6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6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6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6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6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6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6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6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6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6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6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6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6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6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6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6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6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6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6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6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6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6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6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6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6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6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6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6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6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6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6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6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6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6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6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6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6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6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6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6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6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6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6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6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6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6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6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6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6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6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6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6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6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6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6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6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6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6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6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6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6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6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6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6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6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6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6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6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6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6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6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6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6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6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6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6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6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6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6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6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6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6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6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6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6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6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6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6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6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6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6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6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6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6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6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6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6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6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6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6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6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6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6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6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6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6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6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6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6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6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6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6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6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6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6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6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6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6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6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6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6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6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6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6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6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6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6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6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6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6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6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6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6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6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6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6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6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6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6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6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6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6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6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6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6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6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6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6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6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6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6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6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6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6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6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6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6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6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6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6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6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6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6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6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6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6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6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6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6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6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6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6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6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6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6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6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6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6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6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6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6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6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6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6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6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6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6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6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6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6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6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6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6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6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6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6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6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6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6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6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6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6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6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6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6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6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6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6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6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6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6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6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6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6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6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6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6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6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6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6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6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6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6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6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6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6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6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6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6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6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6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6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6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6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6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6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6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6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6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6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6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6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6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6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6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6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6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6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6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6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6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6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6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6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6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6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6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6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6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6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6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6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6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6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6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6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6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6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6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6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6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6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6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6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6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6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6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6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6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6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6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6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6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6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6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6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6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6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6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6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6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6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6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6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6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6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6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6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6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6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6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6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6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6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6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6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6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6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6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6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6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6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6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6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6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6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6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6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6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6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6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6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6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6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6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6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6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6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6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6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6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6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6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6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6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6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6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6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6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6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6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6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6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6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6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6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6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6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6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6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6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6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6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6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6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6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6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6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6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6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6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6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6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6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6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6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6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6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6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6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6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6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6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6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6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6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6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6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6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6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6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6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6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6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6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6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6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6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6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6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6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6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6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6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6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6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6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6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6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6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6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6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6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6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6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6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6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6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6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6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6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6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6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6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6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6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6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6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6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6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6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6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6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6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6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6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6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6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6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6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6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6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6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6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6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6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6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6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6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6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6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6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6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6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6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6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6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6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6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6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6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6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6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6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6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6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6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6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6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6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6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6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6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6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6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6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6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6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6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6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6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6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6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6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6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6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6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6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6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6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6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6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6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6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6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6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6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6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6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6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6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6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6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6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6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6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6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6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6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6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6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6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6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6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6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6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6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6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6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6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6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6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6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6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6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6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6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6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6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6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6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6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6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6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6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6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6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6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6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6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6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6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6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6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6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6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6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6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6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6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6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6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6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6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6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6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6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6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6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6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6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6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6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6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6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6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6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6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6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6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6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6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6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6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6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6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6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6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6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6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6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6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6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6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6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6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6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6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6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6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6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6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6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6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6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6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6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6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6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6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6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6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6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6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6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6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6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6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6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6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6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E712-73C0-43EA-B3A4-B49FCC56EB7B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6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6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6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6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6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6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6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6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6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6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6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6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6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6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6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6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6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6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6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6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6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6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6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6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6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6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6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6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6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6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6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6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6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6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6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6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6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6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6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6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6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6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6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6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6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6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6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6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6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6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6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6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6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6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6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6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6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6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6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6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6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6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6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6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6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6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6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6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6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6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6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6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6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6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6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6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6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6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6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6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6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6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6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6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6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6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6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6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6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6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6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6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6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6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6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6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6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6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6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6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6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6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6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6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6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6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6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6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6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6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6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6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6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6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6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6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6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6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6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6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6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6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6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6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6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6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6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6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6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6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6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6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6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6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6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6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6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6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6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6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6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6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6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6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6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6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6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6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6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6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6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6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6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6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6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6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6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6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6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6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6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6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6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6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6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6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6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6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6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6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6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6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6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6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6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6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6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6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6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6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6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6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6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6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6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6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6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6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6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6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6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6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6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6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6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6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6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6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6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6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6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6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6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6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6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6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6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6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6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6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6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6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6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6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6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6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6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6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6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6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6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6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6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6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6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6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6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6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6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6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6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6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6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6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6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6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6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6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6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6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6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6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6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6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6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6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6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6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6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6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6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6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6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6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6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6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6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6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6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6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6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6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6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6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6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6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6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6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6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6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6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6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6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6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6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6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6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6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6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6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6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6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6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6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6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6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6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6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6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6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6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6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6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6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6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6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6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6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6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6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6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6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6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6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6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6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6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6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6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6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6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6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6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6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6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6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6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6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6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6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6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6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6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6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6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6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6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6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6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6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6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6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6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6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6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6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6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6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6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6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6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6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6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6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6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6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6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6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6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6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6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6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6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6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6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6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6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6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6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6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6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6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6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6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6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6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6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6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6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6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6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6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6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6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6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6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6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6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6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6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6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6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6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6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6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6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6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6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6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6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6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6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6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6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6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6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6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6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6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6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6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6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6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6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6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6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6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6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6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6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6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6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6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6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6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6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6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6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6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6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6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6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6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6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6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6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6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6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6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6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6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6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6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6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6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6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6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6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6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6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6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6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6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6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6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6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6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6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6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6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6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6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6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6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6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6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6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6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6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6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6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6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6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6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6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6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6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6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6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6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6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6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6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6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6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6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6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6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6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6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6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6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6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6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6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6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6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6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6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6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6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6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6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6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6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6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6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6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6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6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6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6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6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6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6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6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6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6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6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6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6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6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6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6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6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6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6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6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6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6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6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6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6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6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6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6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6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6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6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6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6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6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6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6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6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6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6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6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6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6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6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6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6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6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6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6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6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6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6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6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6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6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6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6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6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6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6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6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6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6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6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6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6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6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6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6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6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6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6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6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6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6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6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6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6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6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6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6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6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6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6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6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6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6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6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6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6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6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6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6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6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6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6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6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6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6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6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6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6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6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6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6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6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6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6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6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6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6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6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6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6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6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6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6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6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6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6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6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6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6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6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6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6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6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6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6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6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6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6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6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6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6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6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0F28-3AE2-4565-91B3-A80F04B61CE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6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6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6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6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6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6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6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6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6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6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6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6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6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6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6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6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6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6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6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6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6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6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6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6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6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6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6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6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6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6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6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6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6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6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6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6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6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6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6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6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6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6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6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6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6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6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6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6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6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6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6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6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6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6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6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6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6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6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6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6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6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6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6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6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6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6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6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6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6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6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6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6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6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6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6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6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6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6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6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6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6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6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6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6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6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6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6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6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6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6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6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6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6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6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6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6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6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6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6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6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6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6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6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6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6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6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6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6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6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6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6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6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6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6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6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6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6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6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6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6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6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6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6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6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6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6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6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6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6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6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6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6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6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6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6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6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6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6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6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6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6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6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6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6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6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6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6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6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6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6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6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6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6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6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6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6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6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6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6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6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6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6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6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6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6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6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6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6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6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6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6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6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6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6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6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6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6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6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6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6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6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6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6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6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6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6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6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6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6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6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6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6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6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6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6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6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6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6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6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6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6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6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6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6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6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6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6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6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6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6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6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6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6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6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6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6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6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6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6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6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6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6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6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6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6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6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6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6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6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6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6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6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6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6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6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6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6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6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6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6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6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6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6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6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6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6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6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6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6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6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6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6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6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6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6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6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6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6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6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6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6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6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6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6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6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6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6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6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6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6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6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6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6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6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6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6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6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6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6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6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6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6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6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6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6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6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6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6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6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6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6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6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6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6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6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6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6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6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6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6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6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6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6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6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6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6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6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6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6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6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6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6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6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6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6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6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6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6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6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6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6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6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6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6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6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6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6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6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6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6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6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6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6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6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6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6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6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6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6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6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6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6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6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6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6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6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6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6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6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6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6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6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6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6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6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6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6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6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6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6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6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6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6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6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6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6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6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6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6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6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6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6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6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6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6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6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6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6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6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6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6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6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6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6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6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6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6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6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6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6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6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6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6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6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6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6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6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6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6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6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6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6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6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6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6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6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6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6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6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6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6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6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6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6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6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6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6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6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6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6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6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6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6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6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6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6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6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6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6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6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6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6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6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6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6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6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6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6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6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6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6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6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6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6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6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6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6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6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6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6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6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6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6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6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6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6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6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6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6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6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6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6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6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6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6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6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6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6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6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6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6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6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6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6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6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6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6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6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6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6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6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6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6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6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6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6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6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6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6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6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6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6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6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6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6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6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6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6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6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6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6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6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6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6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6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6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6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6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6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6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6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6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6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6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6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6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6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6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6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6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6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6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6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6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6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6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6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6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6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6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6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6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6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6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6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6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6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6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6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6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6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6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6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6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6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6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6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6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6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6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6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6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6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6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6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6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6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6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6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6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6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6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6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6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6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6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6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6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6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6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6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6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6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6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6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6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6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6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6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6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6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6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6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6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6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6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6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6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6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6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6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6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6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6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6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6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6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6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6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6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6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6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6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6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6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6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6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6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6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6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6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6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6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6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6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6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6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6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6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6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6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6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6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6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6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6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6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6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6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6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6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6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6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6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6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6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6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6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6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6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6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6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6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6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6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6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6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6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6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6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6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6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6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6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6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6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6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6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6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6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6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6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6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6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6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6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6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6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6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6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6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6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6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6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6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6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6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6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6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6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6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6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6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6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6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6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6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6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6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6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6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6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6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6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6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6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6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6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6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6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6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6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6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6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6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6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6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6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6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6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6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6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6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6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6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6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6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6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6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6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6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6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6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6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6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6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6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6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6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6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6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6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6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6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6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6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6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6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6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6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6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6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6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6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6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6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6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6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6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6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6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6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6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6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6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6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6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6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6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6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6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6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6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6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6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6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6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6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6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6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6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6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6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6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6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6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6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6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6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6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6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6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6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6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6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6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6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6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6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6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6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6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6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6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6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6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6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6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6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6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6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6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6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6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6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6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6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6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6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6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6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6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6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6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6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6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6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6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6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6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6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6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6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6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6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6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6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6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6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6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6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6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6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6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6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6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6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6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6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6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6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6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6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6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6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6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6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6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6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6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6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6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6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6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6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6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6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6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6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6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6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6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6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6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6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6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6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6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6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6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6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6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6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6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6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6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6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6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6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6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6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6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6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6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6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6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6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6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6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6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6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6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6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6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6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6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6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6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6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6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6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6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6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6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6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6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6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6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6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6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6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6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6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6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6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6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6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6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6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6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6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6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6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6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6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6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6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6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6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6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6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6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6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6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6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6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6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6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6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6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6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6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6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6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6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6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6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6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6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6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6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6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6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6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6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6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6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6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6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6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6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6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6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6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6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6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6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6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6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6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6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6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6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6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6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6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6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6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6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6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6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6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6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6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6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6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6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6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6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6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6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6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6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6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6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6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6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6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6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6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6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6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6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6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6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6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6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6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6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6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6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6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6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6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6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6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6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6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6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6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6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6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6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6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6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6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6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6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6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6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6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6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6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6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6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6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6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6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6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6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6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6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6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6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6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6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6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6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6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6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6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6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6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6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6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6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6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6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6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6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6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6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6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6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6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6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6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6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6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6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6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6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6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6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6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6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6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6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6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6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6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6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6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6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6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6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6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6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6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6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6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6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6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6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6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6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6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6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6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6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6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6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6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6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6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6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6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6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6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6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6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6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6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6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6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6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6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6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6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6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6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6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6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6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6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6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6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6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6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6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6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6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6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6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6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6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6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6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6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6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6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6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6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6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6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6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6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6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6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6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6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6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6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6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6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6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6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6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6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6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6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6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6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6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6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6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6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6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6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6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6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6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6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6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6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6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6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6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6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6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6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6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6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6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6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6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6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6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6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6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6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6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6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6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6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6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6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6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6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6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6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6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6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6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6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6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6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6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6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6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6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6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6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6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6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6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6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6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6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6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6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6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6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6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6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6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6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6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6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6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6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6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6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6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6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6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6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6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6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20F-18DF-4604-AD56-CA4C58F5431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6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6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6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6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6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6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6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6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6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6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6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6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6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6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6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6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6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6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6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6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6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6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6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6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6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6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6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6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6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6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6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6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6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6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6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6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6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6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6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6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6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6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6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6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6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6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6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6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6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6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6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6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6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6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6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6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6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6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6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6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6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6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6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6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6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6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6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6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6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6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6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6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6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6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6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6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6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6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6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6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6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6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6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6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6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6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6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6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6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6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6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6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6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6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6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6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6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6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6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6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6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6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6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6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6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6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6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6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6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6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6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6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6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6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6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6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6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6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6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6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6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6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6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6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6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6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6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6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6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6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6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6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6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6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6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6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6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6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6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6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6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6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6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6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6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6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6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6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6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6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6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6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6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6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6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6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6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6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6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6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6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6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6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6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6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6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6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6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6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6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6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6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6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6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6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6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6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6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6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6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6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6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6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6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6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6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6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6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6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6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6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6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6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6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6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6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6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6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6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6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6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6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6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6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6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6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6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6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6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6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6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6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6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6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6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6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6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6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6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6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6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6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6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6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6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6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6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6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6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6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6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6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6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6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6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6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6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6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6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6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6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6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6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6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6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6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6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6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6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6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6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6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6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6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6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6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6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6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6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6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6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6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6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6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6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6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6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6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6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6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6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6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6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6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6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6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6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6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6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6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6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6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6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6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6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6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6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6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6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6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6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6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6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6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6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6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6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6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6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6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6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6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6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6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6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6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6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6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6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6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6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6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6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6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6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6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6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6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6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6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6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6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6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6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6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6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6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6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6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6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6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6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6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6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6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6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6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6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6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6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6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6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6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6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6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6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6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6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6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6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6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6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6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6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6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6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6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6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6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6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6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6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6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6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6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6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6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6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6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6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6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6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6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6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6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6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6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6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6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6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6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6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6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6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6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6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6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6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6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6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6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6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6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6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6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6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6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6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6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6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6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6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6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6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6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6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6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6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6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6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6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6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6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6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6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6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6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6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6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6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6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6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6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6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6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6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6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6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6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6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6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6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6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6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6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6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6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6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6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6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6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6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6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6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6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6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6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6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6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6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6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6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6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6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6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6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6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6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6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6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6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6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6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6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6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6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6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6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6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6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6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6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6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6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6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6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6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6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6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6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6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6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6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6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6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6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6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6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6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6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6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6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6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6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6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6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6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6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6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6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6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6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6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6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6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6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6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6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6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6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6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6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6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6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6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6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6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6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6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6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6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6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6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6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6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6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6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6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6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6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6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6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6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6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6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6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6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6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6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6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6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6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6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6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6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6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6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6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6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6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6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6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6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6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6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6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6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6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6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6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6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6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6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6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6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6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6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6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6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6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6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6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6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6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6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6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6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6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6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6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6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6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6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6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6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6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6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6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6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6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6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6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6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6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6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6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6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6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6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6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6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6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6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6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6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6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6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6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6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6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6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6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6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6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6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6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6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6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6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6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6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6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6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6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6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6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6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6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6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6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6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6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6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6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6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6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6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6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6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6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6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6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6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6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6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6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6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6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6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6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6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6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6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6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6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6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6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6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6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6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6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6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6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6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6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6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6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6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6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6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6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6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6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6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6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6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6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6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6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6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6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6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6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6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6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6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6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6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6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6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6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6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6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6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6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6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6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6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6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6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6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6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6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6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6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6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6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6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6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6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6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6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6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6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6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6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6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6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6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6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6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6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6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6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6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6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6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6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6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6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6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6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6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6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6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6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6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6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6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6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6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6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6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6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6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6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6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6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6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6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6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6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6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6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6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6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6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6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6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6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6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6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6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6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6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6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6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6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6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6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6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6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6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6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6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6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6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6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6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6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6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6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6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6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6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6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6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6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6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6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6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6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6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6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6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6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6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6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6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6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6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6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6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6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6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6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6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6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6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6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6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6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6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6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6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6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6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6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6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6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6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6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6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6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6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6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6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6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6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6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6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6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6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6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6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6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6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6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6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6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6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6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6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6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6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6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6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6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6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6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6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6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6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6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6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6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6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6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6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6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6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6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6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6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6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6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6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6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6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6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6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6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6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6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6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6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6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6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6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6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6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6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6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6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6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6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6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6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6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6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6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6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6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6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6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6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6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6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6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6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6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6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6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6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6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6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6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6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6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6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6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6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6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6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6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6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6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6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6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6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6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6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6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6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6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6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6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6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6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6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6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6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6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6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6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6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6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6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6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6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6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6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6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6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6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6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6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6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6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6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6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6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6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6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6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6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6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6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6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6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6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6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6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6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6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6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6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6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6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6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6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6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6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6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6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6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6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6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6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6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6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6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6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6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6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6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6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6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6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6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6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6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6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6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6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6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6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6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6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6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6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6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6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6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6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6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6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6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6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6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6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6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6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6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6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6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6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6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6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6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6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6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6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6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6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6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6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6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6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6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6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6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6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6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6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6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6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6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6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6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6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6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6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6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6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6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6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6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6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6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6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6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6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6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6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6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6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6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6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6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6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6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6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6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6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6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6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6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6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6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6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6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F167-F44A-4585-8DC4-C8596E786A6D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6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6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6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6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6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6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6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6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6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6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6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6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6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6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6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6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6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6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6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6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6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6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6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6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6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6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6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6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6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6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6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6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6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6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6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6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6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6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6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6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6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6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6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6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6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6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6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6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6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6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6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6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6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6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6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6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6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6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6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6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6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6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6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6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6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6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6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6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6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6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6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6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6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6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6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6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6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6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6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6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6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6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6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6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6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6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6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6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6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6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6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6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6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6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6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6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6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6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6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6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6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6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6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6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6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6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6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6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6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6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6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6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6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6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6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6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6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6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6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6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6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6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6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6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6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6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6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6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6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6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6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6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6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6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6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6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6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6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6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6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6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6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6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6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6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6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6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6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6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6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6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6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6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6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6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6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6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6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6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6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6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6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6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6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6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6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6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6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6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6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6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6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6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6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6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6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6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6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6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6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6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6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6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6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6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6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6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6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6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6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6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6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6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6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6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6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6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6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6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6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6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6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6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6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6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6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6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6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6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6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6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6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6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6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6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6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6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6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6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6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6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6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6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6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6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6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6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6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6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6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6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6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6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6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6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6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6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6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6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6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6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6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6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6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6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6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6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6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6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6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6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6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6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6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6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6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6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6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6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6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6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6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6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6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6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6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6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6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6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6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6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6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6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6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6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6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6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6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6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6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6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6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6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6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6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6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6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6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6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6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6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6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6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6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6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6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6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6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6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6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6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6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6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6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6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6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6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6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6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6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6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6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6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6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6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6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6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6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6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6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6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6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6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6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6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6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6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6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6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6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6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6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6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6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6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6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6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6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6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6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6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6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6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6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6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6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6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6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6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6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6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6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6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6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6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6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6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6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6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6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6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6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6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6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6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6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6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6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6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6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6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6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6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6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6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6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6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6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6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6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6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6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6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6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6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6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6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6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6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6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6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6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6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6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6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6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6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6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6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6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6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6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6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6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6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6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6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6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6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6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6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6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6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6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6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6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6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6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6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6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6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6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6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6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6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6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6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6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6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6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6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6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6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6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6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6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6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6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6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6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6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6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6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6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6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6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6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6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6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6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6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6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6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6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6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6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6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6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6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6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6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6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6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6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6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6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6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6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6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6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6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6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6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6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6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6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6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6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6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6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6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6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6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6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6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6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6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6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6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6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6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6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6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6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6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6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6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6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6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6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6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6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6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6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6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6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6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6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6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6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6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6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6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6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6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6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6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6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6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6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6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6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6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6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6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6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6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6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6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6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6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6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6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6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6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6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6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6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6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6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6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6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6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6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6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6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6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6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6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6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6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6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6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6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6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6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6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6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6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6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6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6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6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6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6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6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6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6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6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6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6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6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6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6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6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6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6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6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6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6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6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6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6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6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6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6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6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6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6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6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6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6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6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6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6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6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6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6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6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6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6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6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6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6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6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6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6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6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6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6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6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6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6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6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6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6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6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6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6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6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6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6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6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6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6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6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6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6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6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6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6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6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6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6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6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6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6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6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6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6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6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6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6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6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6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6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6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6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6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6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6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6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6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6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6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6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6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6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6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6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6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6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6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6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6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6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6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6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6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6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6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6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6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6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6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6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6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6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6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6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6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6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6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6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6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6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6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6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6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6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6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6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6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6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6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6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6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6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6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6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6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6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6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6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6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6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6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6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6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6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6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6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6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6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6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6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6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6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6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6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6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6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6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6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6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6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6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6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6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6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6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6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6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6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6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6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6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6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6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6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6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6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6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6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6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6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6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6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6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6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6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6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6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6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6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6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6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6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6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6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6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6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6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6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6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6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6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6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6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6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6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6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6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6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6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6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6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6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6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6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6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6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6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6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6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6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6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6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6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6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6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6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6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6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6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6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6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6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6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6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6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6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6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6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6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6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6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6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6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6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6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6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6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6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6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6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6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6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6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6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6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6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6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6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6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6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6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6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6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6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6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6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6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6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6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6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6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6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6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6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6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6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6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6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6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6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6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6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6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6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6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6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6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6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6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6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6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6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6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6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6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6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6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6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6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6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6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6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6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6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6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6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6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6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6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6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6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6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6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6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6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6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6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6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6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6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6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6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6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6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6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6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6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6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6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6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6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6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6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6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6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6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6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6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6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6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6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6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6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6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6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6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6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6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6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6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6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6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6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6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6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6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6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6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6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6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6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6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6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6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6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6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6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6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6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6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6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6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6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6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6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6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6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6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6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6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6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6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6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6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6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6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6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6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6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6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6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6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6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6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6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6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6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6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6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6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6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6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6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6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6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6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6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6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6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6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6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6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6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6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6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6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6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6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6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6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6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6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6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6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6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6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6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6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6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6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6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6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6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6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6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6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6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6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6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6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6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6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6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6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6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6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6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6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6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6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6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6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6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6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6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6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6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6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6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6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6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6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6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6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6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6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6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6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6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6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6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Wochensummen</vt:lpstr>
      <vt:lpstr>Tagessummen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2026-06-29T21:16:11Z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