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s\GERMANY\BioNTech\202211 US Share Buyback II\Reporting\Website\"/>
    </mc:Choice>
  </mc:AlternateContent>
  <xr:revisionPtr revIDLastSave="0" documentId="13_ncr:1_{FA1B95BA-4A7C-40D7-9B0F-9695FF821877}" xr6:coauthVersionLast="47" xr6:coauthVersionMax="47" xr10:uidLastSave="{00000000-0000-0000-0000-000000000000}"/>
  <bookViews>
    <workbookView xWindow="44880" yWindow="5940" windowWidth="29040" windowHeight="16440" tabRatio="700" xr2:uid="{00000000-000D-0000-FFFF-FFFF00000000}"/>
  </bookViews>
  <sheets>
    <sheet name="Wochensummen" sheetId="12" r:id="rId1"/>
    <sheet name="Tagessummen" sheetId="6" r:id="rId2"/>
    <sheet name="Details 2023-01-13" sheetId="50" r:id="rId3"/>
    <sheet name="Details 2023-01-12" sheetId="51" r:id="rId4"/>
    <sheet name="Details 2023-01-11" sheetId="52" r:id="rId5"/>
    <sheet name="Details 2023-01-10" sheetId="53" r:id="rId6"/>
    <sheet name="Details 2023-01-09" sheetId="54" r:id="rId7"/>
    <sheet name="Details 2023-01-06" sheetId="49" r:id="rId8"/>
    <sheet name="Details 2023-01-05" sheetId="48" r:id="rId9"/>
    <sheet name="Details 2023-01-04" sheetId="47" r:id="rId10"/>
    <sheet name="Details 2023-01-03" sheetId="46" r:id="rId11"/>
    <sheet name="Details 2023-01-02" sheetId="45" r:id="rId12"/>
    <sheet name="Details 2022-12-30" sheetId="44" r:id="rId13"/>
    <sheet name="Details 2022-12-29" sheetId="43" r:id="rId14"/>
    <sheet name="Details 2022-12-28" sheetId="42" r:id="rId15"/>
    <sheet name="Details 2022-12-27" sheetId="41" r:id="rId16"/>
    <sheet name="Details 2022-12-26" sheetId="40" r:id="rId17"/>
    <sheet name="Details 2022-12-23" sheetId="39" r:id="rId18"/>
    <sheet name="Details 2022-12-22" sheetId="38" r:id="rId19"/>
    <sheet name="Details 2022-12-21" sheetId="37" r:id="rId20"/>
    <sheet name="Details 2022-12-20" sheetId="30" r:id="rId21"/>
    <sheet name="Details 2022-12-19" sheetId="28" r:id="rId22"/>
    <sheet name="Details 2022-12-16" sheetId="31" r:id="rId23"/>
    <sheet name="Details 2022-12-15" sheetId="26" r:id="rId24"/>
    <sheet name="Details 2022-12-14" sheetId="25" r:id="rId25"/>
    <sheet name="Details 2022-12-13" sheetId="32" r:id="rId26"/>
    <sheet name="Details 2022-12-12" sheetId="33" r:id="rId27"/>
    <sheet name="Details 2022-12-09" sheetId="34" r:id="rId28"/>
    <sheet name="Details 2022-12-08" sheetId="35" r:id="rId29"/>
    <sheet name="Details 2022-12-07" sheetId="36" r:id="rId30"/>
  </sheets>
  <externalReferences>
    <externalReference r:id="rId31"/>
  </externalReferences>
  <definedNames>
    <definedName name="Day1_Fills" localSheetId="29">#REF!</definedName>
    <definedName name="Day1_Fills" localSheetId="27">#REF!</definedName>
    <definedName name="Day1_Fills" localSheetId="22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9">#REF!</definedName>
    <definedName name="Day2_Fills" localSheetId="27">#REF!</definedName>
    <definedName name="Day2_Fills" localSheetId="22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9">#REF!</definedName>
    <definedName name="Day3_Fills" localSheetId="27">#REF!</definedName>
    <definedName name="Day3_Fills" localSheetId="22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9">#REF!</definedName>
    <definedName name="Day4_Fills" localSheetId="27">#REF!</definedName>
    <definedName name="Day4_Fills" localSheetId="22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9">#REF!</definedName>
    <definedName name="Day5_Fills" localSheetId="27">#REF!</definedName>
    <definedName name="Day5_Fills" localSheetId="22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Wochensummen!$A$1:$F$13</definedName>
    <definedName name="Shares_issued">Tagessummen!$G$5</definedName>
  </definedNames>
  <calcPr calcId="191029" calcMode="manual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6" l="1"/>
  <c r="B32" i="6"/>
  <c r="B31" i="6"/>
  <c r="B29" i="6"/>
  <c r="B30" i="6"/>
  <c r="C30" i="6" l="1"/>
  <c r="D30" i="6"/>
  <c r="E30" i="6" s="1"/>
  <c r="B11" i="12"/>
  <c r="C29" i="6"/>
  <c r="D29" i="6"/>
  <c r="E29" i="6" s="1"/>
  <c r="C31" i="6"/>
  <c r="D31" i="6"/>
  <c r="E31" i="6" s="1"/>
  <c r="C32" i="6"/>
  <c r="D32" i="6"/>
  <c r="E32" i="6" s="1"/>
  <c r="C33" i="6"/>
  <c r="D33" i="6"/>
  <c r="E11" i="12" l="1"/>
  <c r="D11" i="12" s="1"/>
  <c r="E33" i="6"/>
  <c r="C11" i="12"/>
  <c r="A4" i="12" l="1"/>
  <c r="A4" i="6" l="1"/>
  <c r="B28" i="6"/>
  <c r="B22" i="6"/>
  <c r="B13" i="6"/>
  <c r="B7" i="6"/>
  <c r="B17" i="6"/>
  <c r="B11" i="6"/>
  <c r="B23" i="6"/>
  <c r="B19" i="6"/>
  <c r="B20" i="6"/>
  <c r="B27" i="6"/>
  <c r="B8" i="6"/>
  <c r="B9" i="6"/>
  <c r="B6" i="6"/>
  <c r="B25" i="6"/>
  <c r="B18" i="6"/>
  <c r="B16" i="6"/>
  <c r="B12" i="6"/>
  <c r="B10" i="6"/>
  <c r="B24" i="6"/>
  <c r="B26" i="6"/>
  <c r="B15" i="6"/>
  <c r="B14" i="6"/>
  <c r="B21" i="6"/>
  <c r="D26" i="6" l="1"/>
  <c r="D24" i="6"/>
  <c r="D28" i="6"/>
  <c r="D23" i="6"/>
  <c r="D25" i="6"/>
  <c r="D19" i="6"/>
  <c r="D22" i="6"/>
  <c r="D12" i="6"/>
  <c r="D21" i="6"/>
  <c r="D9" i="6"/>
  <c r="D17" i="6"/>
  <c r="D13" i="6"/>
  <c r="D15" i="6"/>
  <c r="D16" i="6"/>
  <c r="D11" i="6"/>
  <c r="D14" i="6"/>
  <c r="D20" i="6"/>
  <c r="D8" i="6"/>
  <c r="D6" i="6"/>
  <c r="D10" i="6"/>
  <c r="D7" i="6"/>
  <c r="D18" i="6"/>
  <c r="D27" i="6"/>
  <c r="B10" i="12" l="1"/>
  <c r="C10" i="12" s="1"/>
  <c r="E27" i="6" l="1"/>
  <c r="C27" i="6"/>
  <c r="E26" i="6"/>
  <c r="C26" i="6"/>
  <c r="C28" i="6"/>
  <c r="E28" i="6"/>
  <c r="B9" i="12"/>
  <c r="C9" i="12" s="1"/>
  <c r="B8" i="12" l="1"/>
  <c r="C8" i="12" s="1"/>
  <c r="E25" i="6" l="1"/>
  <c r="C25" i="6"/>
  <c r="C21" i="6"/>
  <c r="C24" i="6"/>
  <c r="E24" i="6"/>
  <c r="E10" i="12" s="1"/>
  <c r="D10" i="12" s="1"/>
  <c r="C22" i="6"/>
  <c r="C23" i="6"/>
  <c r="E23" i="6"/>
  <c r="C20" i="6"/>
  <c r="C17" i="6"/>
  <c r="C16" i="6"/>
  <c r="C18" i="6"/>
  <c r="C19" i="6"/>
  <c r="B7" i="12"/>
  <c r="C7" i="12" s="1"/>
  <c r="E22" i="6" l="1"/>
  <c r="E21" i="6"/>
  <c r="E9" i="12" s="1"/>
  <c r="E20" i="6"/>
  <c r="E19" i="6"/>
  <c r="E18" i="6"/>
  <c r="E17" i="6"/>
  <c r="E16" i="6"/>
  <c r="C15" i="6" l="1"/>
  <c r="C11" i="6"/>
  <c r="C14" i="6"/>
  <c r="C12" i="6"/>
  <c r="C13" i="6"/>
  <c r="E13" i="6" l="1"/>
  <c r="E15" i="6"/>
  <c r="E12" i="6"/>
  <c r="E14" i="6"/>
  <c r="E8" i="12" s="1"/>
  <c r="E11" i="6"/>
  <c r="B35" i="6"/>
  <c r="B6" i="12"/>
  <c r="C6" i="6"/>
  <c r="C7" i="6"/>
  <c r="C10" i="6"/>
  <c r="C8" i="6"/>
  <c r="C9" i="6"/>
  <c r="C35" i="6" l="1"/>
  <c r="E6" i="6"/>
  <c r="C6" i="12"/>
  <c r="E10" i="6" l="1"/>
  <c r="E9" i="6" l="1"/>
  <c r="E7" i="12" s="1"/>
  <c r="E8" i="6"/>
  <c r="E7" i="6"/>
  <c r="E35" i="6" l="1"/>
  <c r="D35" i="6" s="1"/>
  <c r="E6" i="12"/>
  <c r="B13" i="12" l="1"/>
  <c r="C13" i="12"/>
  <c r="E13" i="12" l="1"/>
  <c r="D13" i="12" s="1"/>
</calcChain>
</file>

<file path=xl/sharedStrings.xml><?xml version="1.0" encoding="utf-8"?>
<sst xmlns="http://schemas.openxmlformats.org/spreadsheetml/2006/main" count="661" uniqueCount="36">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</sst>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40</xdr:row>
      <xdr:rowOff>0</xdr:rowOff>
    </xdr:from>
    <xdr:to>
      <xdr:col>4</xdr:col>
      <xdr:colOff>304800</xdr:colOff>
      <xdr:row>42</xdr:row>
      <xdr:rowOff>15240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304800</xdr:colOff>
      <xdr:row>42</xdr:row>
      <xdr:rowOff>15240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1467835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1468689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0113%20BioNTech%20Weekly%20Buyback%20Report%20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ekly totals"/>
      <sheetName val="Daily Totals"/>
      <sheetName val="Details 2023-01-13"/>
      <sheetName val="Details 2023-01-12"/>
      <sheetName val="Details 2023-01-11"/>
      <sheetName val="Details 2023-01-10"/>
      <sheetName val="Details 2023-01-09"/>
      <sheetName val="Details 2023-01-06"/>
      <sheetName val="Details 2023-01-05"/>
      <sheetName val="Details 2023-01-04"/>
      <sheetName val="Details 2023-01-03"/>
      <sheetName val="Details 2023-01-02"/>
      <sheetName val="Details 2022-12-30"/>
      <sheetName val="Details 2022-12-29"/>
      <sheetName val="Details 2022-12-28"/>
      <sheetName val="Details 2022-12-27"/>
      <sheetName val="Details 2022-12-26"/>
      <sheetName val="Details 2022-12-23"/>
      <sheetName val="Details 2022-12-22"/>
      <sheetName val="Details 2022-12-21"/>
      <sheetName val="Details 2022-12-20"/>
      <sheetName val="Details 2022-12-19"/>
      <sheetName val="Details 2022-12-16"/>
      <sheetName val="Details 2022-12-15"/>
      <sheetName val="Details 2022-12-14"/>
      <sheetName val="Details 2022-12-13"/>
      <sheetName val="Details 2022-12-12"/>
      <sheetName val="Details 2022-12-09"/>
      <sheetName val="Details 2022-12-08"/>
      <sheetName val="Details 2022-12-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6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>"Periode: "&amp;IFERROR(TEXT(MIN(Tagessummen!A6:A35),"YYYY-MM-DD"),TEXT(MIN(Tagessummen!A6:A35),"jjjj-mm-tt"))&amp;" - "&amp;IFERROR(TEXT(MAX(Tagessummen!A6:A35),"YYYY-MM-DD"),TEXT(MAX(Tagessummen!A6:A35),"jjjj-mm-tt"))</f>
        <v>Periode: 2022-12-07 - 2023-01-13</v>
      </c>
      <c r="B4" s="3"/>
    </row>
    <row r="5" spans="1:9" ht="38.25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13</v>
      </c>
    </row>
    <row r="6" spans="1:9" ht="12.75">
      <c r="A6" s="3" t="s">
        <v>25</v>
      </c>
      <c r="B6" s="23">
        <f ca="1">SUM(OFFSET(Tagessummen!$B$5,MATCH(DATE(MID(A6,1,4),MID(A6,6,2),MID(A6,9,2)),Tagessummen!$A$6:$A$34,0),0,(MATCH(DATE(MID(A6,14,4),MID(A6,19,2),MID(A6,22,2)),Tagessummen!$A$6:$A$34,0)-MATCH(DATE(MID(A6,1,4),MID(A6,6,2),MID(A6,9,2)),Tagessummen!$A$6:$A$34,0)+1)))</f>
        <v>0</v>
      </c>
      <c r="C6" s="20">
        <f ca="1">IF(B6="-","-",B6/$F$17*100)</f>
        <v>0</v>
      </c>
      <c r="D6" s="20" t="s">
        <v>30</v>
      </c>
      <c r="E6" s="20">
        <f ca="1">SUM(OFFSET(Tagessummen!$E$5,MATCH(DATE(MID(A6,1,4),MID(A6,6,2),MID(A6,9,2)),Tagessummen!$A$6:$A$34,0),0,(MATCH(DATE(MID(A6,14,4),MID(A6,19,2),MID(A6,22,2)),Tagessummen!$A$6:$A$34,0)-MATCH(DATE(MID(A6,1,4),MID(A6,6,2),MID(A6,9,2)),Tagessummen!$A$6:$A$34,0)+1)))</f>
        <v>0</v>
      </c>
      <c r="F6" s="4" t="s">
        <v>0</v>
      </c>
    </row>
    <row r="7" spans="1:9" ht="12.75">
      <c r="A7" s="3" t="s">
        <v>26</v>
      </c>
      <c r="B7" s="23">
        <f ca="1">SUM(OFFSET(Tagessummen!$B$5,MATCH(DATE(MID(A7,1,4),MID(A7,6,2),MID(A7,9,2)),Tagessummen!$A$6:$A$34,0),0,(MATCH(DATE(MID(A7,14,4),MID(A7,19,2),MID(A7,22,2)),Tagessummen!$A$6:$A$34,0)-MATCH(DATE(MID(A7,1,4),MID(A7,6,2),MID(A7,9,2)),Tagessummen!$A$6:$A$34,0)+1)))</f>
        <v>0</v>
      </c>
      <c r="C7" s="20">
        <f ca="1">IF(B7="-","-",B7/$F$17*100)</f>
        <v>0</v>
      </c>
      <c r="D7" s="20" t="s">
        <v>30</v>
      </c>
      <c r="E7" s="20">
        <f ca="1">SUM(OFFSET(Tagessummen!$E$5,MATCH(DATE(MID(A7,1,4),MID(A7,6,2),MID(A7,9,2)),Tagessummen!$A$6:$A$34,0),0,(MATCH(DATE(MID(A7,14,4),MID(A7,19,2),MID(A7,22,2)),Tagessummen!$A$6:$A$34,0)-MATCH(DATE(MID(A7,1,4),MID(A7,6,2),MID(A7,9,2)),Tagessummen!$A$6:$A$34,0)+1)))</f>
        <v>0</v>
      </c>
      <c r="F7" s="4" t="s">
        <v>0</v>
      </c>
    </row>
    <row r="8" spans="1:9" ht="12.75">
      <c r="A8" s="3" t="s">
        <v>27</v>
      </c>
      <c r="B8" s="23">
        <f ca="1">SUM(OFFSET(Tagessummen!$B$5,MATCH(DATE(MID(A8,1,4),MID(A8,6,2),MID(A8,9,2)),Tagessummen!$A$6:$A$34,0),0,(MATCH(DATE(MID(A8,14,4),MID(A8,19,2),MID(A8,22,2)),Tagessummen!$A$6:$A$34,0)-MATCH(DATE(MID(A8,1,4),MID(A8,6,2),MID(A8,9,2)),Tagessummen!$A$6:$A$34,0)+1)))</f>
        <v>0</v>
      </c>
      <c r="C8" s="20">
        <f ca="1">IF(B8="-","-",B8/$F$17*100)</f>
        <v>0</v>
      </c>
      <c r="D8" s="20" t="s">
        <v>30</v>
      </c>
      <c r="E8" s="20">
        <f ca="1">SUM(OFFSET(Tagessummen!$E$5,MATCH(DATE(MID(A8,1,4),MID(A8,6,2),MID(A8,9,2)),Tagessummen!$A$6:$A$34,0),0,(MATCH(DATE(MID(A8,14,4),MID(A8,19,2),MID(A8,22,2)),Tagessummen!$A$6:$A$34,0)-MATCH(DATE(MID(A8,1,4),MID(A8,6,2),MID(A8,9,2)),Tagessummen!$A$6:$A$34,0)+1)))</f>
        <v>0</v>
      </c>
      <c r="F8" s="4" t="s">
        <v>0</v>
      </c>
    </row>
    <row r="9" spans="1:9" ht="12.75">
      <c r="A9" s="3" t="s">
        <v>28</v>
      </c>
      <c r="B9" s="23">
        <f ca="1">SUM(OFFSET(Tagessummen!$B$5,MATCH(DATE(MID(A9,1,4),MID(A9,6,2),MID(A9,9,2)),Tagessummen!$A$6:$A$34,0),0,(MATCH(DATE(MID(A9,14,4),MID(A9,19,2),MID(A9,22,2)),Tagessummen!$A$6:$A$34,0)-MATCH(DATE(MID(A9,1,4),MID(A9,6,2),MID(A9,9,2)),Tagessummen!$A$6:$A$34,0)+1)))</f>
        <v>0</v>
      </c>
      <c r="C9" s="20">
        <f ca="1">IF(B9="-","-",B9/$F$17*100)</f>
        <v>0</v>
      </c>
      <c r="D9" s="20" t="s">
        <v>30</v>
      </c>
      <c r="E9" s="20">
        <f ca="1">SUM(OFFSET(Tagessummen!$E$5,MATCH(DATE(MID(A9,1,4),MID(A9,6,2),MID(A9,9,2)),Tagessummen!$A$6:$A$34,0),0,(MATCH(DATE(MID(A9,14,4),MID(A9,19,2),MID(A9,22,2)),Tagessummen!$A$6:$A$34,0)-MATCH(DATE(MID(A9,1,4),MID(A9,6,2),MID(A9,9,2)),Tagessummen!$A$6:$A$34,0)+1)))</f>
        <v>0</v>
      </c>
      <c r="F9" s="4" t="s">
        <v>0</v>
      </c>
    </row>
    <row r="10" spans="1:9" ht="12.75">
      <c r="A10" s="3" t="s">
        <v>29</v>
      </c>
      <c r="B10" s="23">
        <f ca="1">SUM(OFFSET(Tagessummen!$B$5,MATCH(DATE(MID(A10,1,4),MID(A10,6,2),MID(A10,9,2)),Tagessummen!$A$6:$A$34,0),0,(MATCH(DATE(MID(A10,14,4),MID(A10,19,2),MID(A10,22,2)),Tagessummen!$A$6:$A$34,0)-MATCH(DATE(MID(A10,1,4),MID(A10,6,2),MID(A10,9,2)),Tagessummen!$A$6:$A$34,0)+1)))</f>
        <v>1445</v>
      </c>
      <c r="C10" s="20">
        <f ca="1">IF(B10="-","-",B10/$F$17*100)</f>
        <v>5.8136681147863509E-4</v>
      </c>
      <c r="D10" s="20">
        <f t="shared" ref="D10" ca="1" si="0">IF(B10="-","-",E10/B10)</f>
        <v>143.67851903114186</v>
      </c>
      <c r="E10" s="20">
        <f ca="1">SUM(OFFSET(Tagessummen!$E$5,MATCH(DATE(MID(A10,1,4),MID(A10,6,2),MID(A10,9,2)),Tagessummen!$A$6:$A$34,0),0,(MATCH(DATE(MID(A10,14,4),MID(A10,19,2),MID(A10,22,2)),Tagessummen!$A$6:$A$34,0)-MATCH(DATE(MID(A10,1,4),MID(A10,6,2),MID(A10,9,2)),Tagessummen!$A$6:$A$34,0)+1)))</f>
        <v>207615.46</v>
      </c>
      <c r="F10" s="4" t="s">
        <v>0</v>
      </c>
    </row>
    <row r="11" spans="1:9" ht="12.75">
      <c r="A11" t="s">
        <v>31</v>
      </c>
      <c r="B11" s="23">
        <f ca="1">SUM(OFFSET(Tagessummen!$B$5,MATCH(DATE(MID(A11,1,4),MID(A11,6,2),MID(A11,9,2)),Tagessummen!$A$6:$A$34,0),0,(MATCH(DATE(MID(A11,14,4),MID(A11,19,2),MID(A11,22,2)),Tagessummen!$A$6:$A$34,0)-MATCH(DATE(MID(A11,1,4),MID(A11,6,2),MID(A11,9,2)),Tagessummen!$A$6:$A$34,0)+1)))</f>
        <v>10725</v>
      </c>
      <c r="C11" s="20">
        <f ca="1">IF(B11="-","-",B11/$F$17*100)</f>
        <v>4.314988964088831E-3</v>
      </c>
      <c r="D11" s="20">
        <f t="shared" ref="D11" ca="1" si="1">IF(B11="-","-",E11/B11)</f>
        <v>143.04351981351985</v>
      </c>
      <c r="E11" s="20">
        <f ca="1">SUM(OFFSET(Tagessummen!$E$5,MATCH(DATE(MID(A11,1,4),MID(A11,6,2),MID(A11,9,2)),Tagessummen!$A$6:$A$34,0),0,(MATCH(DATE(MID(A11,14,4),MID(A11,19,2),MID(A11,22,2)),Tagessummen!$A$6:$A$34,0)-MATCH(DATE(MID(A11,1,4),MID(A11,6,2),MID(A11,9,2)),Tagessummen!$A$6:$A$34,0)+1)))</f>
        <v>1534141.7500000005</v>
      </c>
      <c r="F11" s="4" t="s">
        <v>0</v>
      </c>
    </row>
    <row r="12" spans="1:9" ht="12.75">
      <c r="A12" s="3"/>
      <c r="B12" s="23"/>
      <c r="C12" s="20"/>
      <c r="D12" s="20"/>
      <c r="E12" s="20"/>
      <c r="F12" s="4"/>
    </row>
    <row r="13" spans="1:9">
      <c r="A13" s="10" t="s">
        <v>1</v>
      </c>
      <c r="B13" s="32">
        <f ca="1">SUM(B6:B12)</f>
        <v>12170</v>
      </c>
      <c r="C13" s="33">
        <f ca="1">SUM(C6:C12)</f>
        <v>4.896355775567466E-3</v>
      </c>
      <c r="D13" s="33">
        <f ca="1">E13/B13</f>
        <v>143.11891618734597</v>
      </c>
      <c r="E13" s="33">
        <f ca="1">SUM(E6:E12)</f>
        <v>1741757.2100000004</v>
      </c>
      <c r="F13" s="9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25"/>
      <c r="C17" s="1"/>
      <c r="D17" s="1"/>
      <c r="E17" s="26" t="s">
        <v>24</v>
      </c>
      <c r="F17" s="24">
        <v>248552200</v>
      </c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26" spans="1:9">
      <c r="D26" s="16"/>
    </row>
  </sheetData>
  <hyperlinks>
    <hyperlink ref="F6" location="Tagessummen!A1" display="Details" xr:uid="{00000000-0004-0000-0000-000000000000}"/>
    <hyperlink ref="F7:F10" location="Tagessummen!A1" display="Details" xr:uid="{169B3206-48BF-481A-B3A3-A2B00CF9ACB1}"/>
    <hyperlink ref="F11" location="Tagessummen!A1" display="Details" xr:uid="{EF0DCFA4-96C5-40CE-9F5D-679EC864A9CD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45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>"Periode: "&amp;IFERROR(TEXT(MIN(A6:A34),"YYYY-MM-DD"),TEXT(MIN(A6:A34),"JJJJ-MM-TT"))&amp;" - "&amp;IFERROR(TEXT(MAX(A6:A34),"YYYY-MM-DD"),TEXT(MAX(A6:A34),"JJJJ-MM-TT"))</f>
        <v>Periode: 2022-12-07 - 2023-01-13</v>
      </c>
      <c r="B4" s="17"/>
    </row>
    <row r="5" spans="1:10" ht="38.25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14</v>
      </c>
    </row>
    <row r="6" spans="1:10" ht="12.75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IF(B6="-","-",B6/$F$39*100)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ca="1">IF(D6="-","-",D6*B6)</f>
        <v>-</v>
      </c>
      <c r="F6" s="4" t="s">
        <v>0</v>
      </c>
    </row>
    <row r="7" spans="1:10" ht="12.75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ca="1">IF(D7="-","-",D7*B7)</f>
        <v>-</v>
      </c>
      <c r="F7" s="4" t="s">
        <v>0</v>
      </c>
    </row>
    <row r="8" spans="1:10" ht="12.75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ca="1">IF(D8="-","-",D8*B8)</f>
        <v>-</v>
      </c>
      <c r="F8" s="4" t="s">
        <v>0</v>
      </c>
      <c r="G8" s="4"/>
    </row>
    <row r="9" spans="1:10" ht="12.75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ca="1">IF(D9="-","-",D9*B9)</f>
        <v>-</v>
      </c>
      <c r="F9" s="4" t="s">
        <v>0</v>
      </c>
    </row>
    <row r="10" spans="1:10" ht="12.75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ca="1">IF(D10="-","-",D10*B10)</f>
        <v>-</v>
      </c>
      <c r="F10" s="4" t="s">
        <v>0</v>
      </c>
    </row>
    <row r="11" spans="1:10" ht="12.75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ref="E11:E15" ca="1" si="3">IF(D11="-","-",D11*B11)</f>
        <v>-</v>
      </c>
      <c r="F11" s="4" t="s">
        <v>0</v>
      </c>
    </row>
    <row r="12" spans="1:10" ht="12.75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2.75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2.75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2.75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2.75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ref="E16:E20" ca="1" si="4">IF(D16="-","-",D16*B16)</f>
        <v>-</v>
      </c>
      <c r="F16" s="4" t="s">
        <v>0</v>
      </c>
    </row>
    <row r="17" spans="1:6" ht="12.75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4"/>
        <v>-</v>
      </c>
      <c r="F17" s="4" t="s">
        <v>0</v>
      </c>
    </row>
    <row r="18" spans="1:6" ht="12.75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4"/>
        <v>-</v>
      </c>
      <c r="F18" s="4" t="s">
        <v>0</v>
      </c>
    </row>
    <row r="19" spans="1:6" ht="12.75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4"/>
        <v>-</v>
      </c>
      <c r="F19" s="4" t="s">
        <v>0</v>
      </c>
    </row>
    <row r="20" spans="1:6" ht="12.75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4"/>
        <v>-</v>
      </c>
      <c r="F20" s="4" t="s">
        <v>0</v>
      </c>
    </row>
    <row r="21" spans="1:6" ht="12.75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ref="E21:E25" ca="1" si="5">IF(D21="-","-",D21*B21)</f>
        <v>-</v>
      </c>
      <c r="F21" s="4" t="s">
        <v>0</v>
      </c>
    </row>
    <row r="22" spans="1:6" ht="12.75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5"/>
        <v>-</v>
      </c>
      <c r="F22" s="4" t="s">
        <v>0</v>
      </c>
    </row>
    <row r="23" spans="1:6" ht="12.75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5"/>
        <v>-</v>
      </c>
      <c r="F23" s="4" t="s">
        <v>0</v>
      </c>
    </row>
    <row r="24" spans="1:6" ht="12.75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5"/>
        <v>-</v>
      </c>
      <c r="F24" s="4" t="s">
        <v>0</v>
      </c>
    </row>
    <row r="25" spans="1:6" ht="12.75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5"/>
        <v>-</v>
      </c>
      <c r="F25" s="4" t="s">
        <v>0</v>
      </c>
    </row>
    <row r="26" spans="1:6" ht="12.75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ref="E26:E28" ca="1" si="6">IF(D26="-","-",D26*B26)</f>
        <v>-</v>
      </c>
      <c r="F26" s="4" t="s">
        <v>0</v>
      </c>
    </row>
    <row r="27" spans="1:6" ht="12.75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6"/>
        <v>207615.46</v>
      </c>
      <c r="F27" s="4" t="s">
        <v>0</v>
      </c>
    </row>
    <row r="28" spans="1:6" ht="12.75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6"/>
        <v>-</v>
      </c>
      <c r="F28" s="4" t="s">
        <v>0</v>
      </c>
    </row>
    <row r="29" spans="1:6" ht="12.75">
      <c r="A29" s="42">
        <v>44935</v>
      </c>
      <c r="B29" s="23" t="str">
        <f t="shared" ref="B29:B33" ca="1" si="7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8">IF(B29="-","-",B29/$F$39*100)</f>
        <v>-</v>
      </c>
      <c r="D29" s="20" t="str">
        <f t="shared" ref="D29:D33" ca="1" si="9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10">IF(D29="-","-",D29*B29)</f>
        <v>-</v>
      </c>
      <c r="F29" s="4" t="s">
        <v>0</v>
      </c>
    </row>
    <row r="30" spans="1:6" ht="12.75">
      <c r="A30" s="42">
        <v>44936</v>
      </c>
      <c r="B30" s="23" t="str">
        <f t="shared" ca="1" si="7"/>
        <v>-</v>
      </c>
      <c r="C30" s="20" t="str">
        <f t="shared" ca="1" si="8"/>
        <v>-</v>
      </c>
      <c r="D30" s="20" t="str">
        <f t="shared" ca="1" si="9"/>
        <v>-</v>
      </c>
      <c r="E30" s="20" t="str">
        <f t="shared" ca="1" si="10"/>
        <v>-</v>
      </c>
      <c r="F30" s="4" t="s">
        <v>0</v>
      </c>
    </row>
    <row r="31" spans="1:6" ht="12.75">
      <c r="A31" s="42">
        <v>44937</v>
      </c>
      <c r="B31" s="23" t="str">
        <f t="shared" ca="1" si="7"/>
        <v>-</v>
      </c>
      <c r="C31" s="20" t="str">
        <f t="shared" ca="1" si="8"/>
        <v>-</v>
      </c>
      <c r="D31" s="20" t="str">
        <f t="shared" ca="1" si="9"/>
        <v>-</v>
      </c>
      <c r="E31" s="20" t="str">
        <f t="shared" ca="1" si="10"/>
        <v>-</v>
      </c>
      <c r="F31" s="4" t="s">
        <v>0</v>
      </c>
    </row>
    <row r="32" spans="1:6" ht="12.75">
      <c r="A32" s="42">
        <v>44938</v>
      </c>
      <c r="B32" s="23" t="str">
        <f t="shared" ca="1" si="7"/>
        <v>-</v>
      </c>
      <c r="C32" s="20" t="str">
        <f t="shared" ca="1" si="8"/>
        <v>-</v>
      </c>
      <c r="D32" s="20" t="str">
        <f t="shared" ca="1" si="9"/>
        <v>-</v>
      </c>
      <c r="E32" s="20" t="str">
        <f t="shared" ca="1" si="10"/>
        <v>-</v>
      </c>
      <c r="F32" s="4" t="s">
        <v>0</v>
      </c>
    </row>
    <row r="33" spans="1:10" ht="12.75">
      <c r="A33" s="42">
        <v>44939</v>
      </c>
      <c r="B33" s="23">
        <f t="shared" ca="1" si="7"/>
        <v>10725</v>
      </c>
      <c r="C33" s="20">
        <f t="shared" ca="1" si="8"/>
        <v>4.314988964088831E-3</v>
      </c>
      <c r="D33" s="20">
        <f t="shared" ca="1" si="9"/>
        <v>143.04351981351985</v>
      </c>
      <c r="E33" s="20">
        <f t="shared" ca="1" si="10"/>
        <v>1534141.7500000005</v>
      </c>
      <c r="F33" s="4" t="s">
        <v>0</v>
      </c>
    </row>
    <row r="34" spans="1:10" ht="12.75">
      <c r="A34" s="21"/>
      <c r="B34" s="23"/>
      <c r="C34" s="20"/>
      <c r="D34" s="20"/>
      <c r="E34" s="20"/>
      <c r="F34" s="4"/>
    </row>
    <row r="35" spans="1:10">
      <c r="A35" s="10" t="s">
        <v>1</v>
      </c>
      <c r="B35" s="32">
        <f ca="1">SUM(B6:B34)</f>
        <v>12170</v>
      </c>
      <c r="C35" s="33">
        <f ca="1">SUM(C6:C34)</f>
        <v>4.896355775567466E-3</v>
      </c>
      <c r="D35" s="33">
        <f ca="1">E35/B35</f>
        <v>143.11891618734597</v>
      </c>
      <c r="E35" s="33">
        <f ca="1">SUM(E6:E34)</f>
        <v>1741757.2100000004</v>
      </c>
      <c r="F35" s="9"/>
    </row>
    <row r="37" spans="1:10">
      <c r="A37" s="1"/>
      <c r="B37" s="1"/>
      <c r="C37" s="1"/>
      <c r="D37" s="7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2"/>
      <c r="B39" s="1"/>
      <c r="C39" s="1"/>
      <c r="D39" s="14"/>
      <c r="E39" s="26" t="s">
        <v>24</v>
      </c>
      <c r="F39" s="24">
        <v>248552200</v>
      </c>
      <c r="H39" s="1"/>
      <c r="I39" s="1"/>
      <c r="J39" s="1"/>
    </row>
    <row r="40" spans="1:10">
      <c r="A40" s="1"/>
      <c r="B40" s="1"/>
      <c r="C40" s="15"/>
      <c r="D40" s="1"/>
      <c r="E40" s="1"/>
      <c r="F40" s="1"/>
      <c r="G40" s="1"/>
      <c r="H40" s="1"/>
      <c r="I40" s="1"/>
      <c r="J40" s="1"/>
    </row>
    <row r="41" spans="1:10">
      <c r="C41" s="15"/>
    </row>
    <row r="45" spans="1:10">
      <c r="A45" s="12"/>
      <c r="C45" s="15"/>
    </row>
  </sheetData>
  <hyperlinks>
    <hyperlink ref="F7" location="'Details 2022-12-08'!A1" display="Details" xr:uid="{00000000-0004-0000-0100-000000000000}"/>
    <hyperlink ref="F8" location="'Details 2022-12-09'!A1" display="Details" xr:uid="{00000000-0004-0000-0100-000001000000}"/>
    <hyperlink ref="F6" location="'Details 2022-12-07'!A1" display="Details" xr:uid="{00000000-0004-0000-0100-000002000000}"/>
    <hyperlink ref="F10" location="'Details 2022-12-13'!A1" display="Details" xr:uid="{00000000-0004-0000-0100-000003000000}"/>
    <hyperlink ref="F9" location="'Details 2022-12-12'!A1" display="Details" xr:uid="{00000000-0004-0000-0100-000004000000}"/>
    <hyperlink ref="F11" location="'Details 2022-12-14'!A1" display="Details" xr:uid="{00000000-0004-0000-0100-000005000000}"/>
    <hyperlink ref="F12" location="'Details 2022-12-15'!A1" display="Details" xr:uid="{00000000-0004-0000-0100-000006000000}"/>
    <hyperlink ref="F13" location="'Details 2022-12-16'!A1" display="Details" xr:uid="{00000000-0004-0000-0100-000007000000}"/>
    <hyperlink ref="F14" location="'Details 2022-12-19'!A1" display="Details" xr:uid="{00000000-0004-0000-0100-000008000000}"/>
    <hyperlink ref="F15" location="'Details 2022-12-20'!A1" display="Details" xr:uid="{00000000-0004-0000-0100-000009000000}"/>
    <hyperlink ref="F16" location="'Details 2022-12-21'!A1" display="Details" xr:uid="{00000000-0004-0000-0100-00000A000000}"/>
    <hyperlink ref="F17" location="'Details 2022-12-22'!A1" display="Details" xr:uid="{00000000-0004-0000-0100-00000B000000}"/>
    <hyperlink ref="F18" location="'Details 2022-12-23'!A1" display="Details" xr:uid="{00000000-0004-0000-0100-00000C000000}"/>
    <hyperlink ref="F19" location="'Details 2022-12-26'!A1" display="Details" xr:uid="{00000000-0004-0000-0100-00000D000000}"/>
    <hyperlink ref="F20" location="'Details 2022-12-27'!A1" display="Details" xr:uid="{00000000-0004-0000-0100-00000E000000}"/>
    <hyperlink ref="F21" location="'Details 2022-12-28'!A1" display="Details" xr:uid="{00000000-0004-0000-0100-00000F000000}"/>
    <hyperlink ref="F22" location="'Details 2022-12-29'!A1" display="Details" xr:uid="{00000000-0004-0000-0100-000010000000}"/>
    <hyperlink ref="F23" location="'Details 2022-12-30'!A1" display="Details" xr:uid="{00000000-0004-0000-0100-000011000000}"/>
    <hyperlink ref="F24" location="'Details 2023-01-02'!A1" display="Details" xr:uid="{00000000-0004-0000-0100-000012000000}"/>
    <hyperlink ref="F25" location="'Details 2023-01-03'!A1" display="Details" xr:uid="{00000000-0004-0000-0100-000013000000}"/>
    <hyperlink ref="F26" location="'Details 2023-01-04'!A1" display="Details" xr:uid="{00000000-0004-0000-0100-000014000000}"/>
    <hyperlink ref="F27" location="'Details 2023-01-05'!A1" display="Details" xr:uid="{00000000-0004-0000-0100-000015000000}"/>
    <hyperlink ref="F28" location="'Details 2023-01-06'!A1" display="Details" xr:uid="{00000000-0004-0000-0100-000016000000}"/>
    <hyperlink ref="F29" location="'Details 2023-01-09'!A1" display="Details" xr:uid="{055698EB-B50E-44DE-B87C-831A2D9D29F9}"/>
    <hyperlink ref="F30" location="'Details 2023-01-10'!A1" display="Details" xr:uid="{9D3A10A1-E5BB-4A5F-8C8F-6141A8F579B8}"/>
    <hyperlink ref="F31" location="'Details 2023-01-11'!A1" display="Details" xr:uid="{163F1264-2F27-40B2-BB99-A92383751742}"/>
    <hyperlink ref="F32" location="'Details 2023-01-12'!A1" display="Details" xr:uid="{2CA636C7-E521-4436-AA3B-230715B5C596}"/>
    <hyperlink ref="F33" location="'Details 2023-01-13'!A1" display="Details" xr:uid="{F49A2C23-7C75-46AD-AA5D-E0C96DDFE691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19</v>
      </c>
      <c r="B1" s="22">
        <v>44911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19</v>
      </c>
      <c r="B1" s="22">
        <v>44904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2F9C-6B08-4992-B656-D32BD2EFDC5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44939</v>
      </c>
      <c r="B5" s="36">
        <v>0.63200844907407416</v>
      </c>
      <c r="C5" s="37" t="s">
        <v>20</v>
      </c>
      <c r="D5" s="34">
        <v>100</v>
      </c>
      <c r="E5" s="38">
        <v>143.84</v>
      </c>
      <c r="F5" s="39" t="s">
        <v>4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20</v>
      </c>
      <c r="D6" s="34">
        <v>100</v>
      </c>
      <c r="E6" s="38">
        <v>143.86000000000001</v>
      </c>
      <c r="F6" s="39" t="s">
        <v>4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20</v>
      </c>
      <c r="D7" s="34">
        <v>200</v>
      </c>
      <c r="E7" s="38">
        <v>143.86000000000001</v>
      </c>
      <c r="F7" s="39" t="s">
        <v>4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20</v>
      </c>
      <c r="D8" s="34">
        <v>100</v>
      </c>
      <c r="E8" s="38">
        <v>143.36000000000001</v>
      </c>
      <c r="F8" s="39" t="s">
        <v>4</v>
      </c>
      <c r="G8" s="40" t="s">
        <v>6</v>
      </c>
    </row>
    <row r="9" spans="1:7">
      <c r="A9" s="35">
        <v>44939</v>
      </c>
      <c r="B9" s="36">
        <v>0.6321303240740741</v>
      </c>
      <c r="C9" s="37" t="s">
        <v>20</v>
      </c>
      <c r="D9" s="34">
        <v>100</v>
      </c>
      <c r="E9" s="38">
        <v>143.36000000000001</v>
      </c>
      <c r="F9" s="39" t="s">
        <v>4</v>
      </c>
      <c r="G9" s="40" t="s">
        <v>6</v>
      </c>
    </row>
    <row r="10" spans="1:7">
      <c r="A10" s="35">
        <v>44939</v>
      </c>
      <c r="B10" s="36">
        <v>0.6321303240740741</v>
      </c>
      <c r="C10" s="37" t="s">
        <v>20</v>
      </c>
      <c r="D10" s="34">
        <v>100</v>
      </c>
      <c r="E10" s="38">
        <v>143.35</v>
      </c>
      <c r="F10" s="39" t="s">
        <v>4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20</v>
      </c>
      <c r="D11" s="34">
        <v>100</v>
      </c>
      <c r="E11" s="38">
        <v>143.37</v>
      </c>
      <c r="F11" s="39" t="s">
        <v>4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20</v>
      </c>
      <c r="D12" s="34">
        <v>100</v>
      </c>
      <c r="E12" s="38">
        <v>143.35</v>
      </c>
      <c r="F12" s="39" t="s">
        <v>4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20</v>
      </c>
      <c r="D13" s="34">
        <v>100</v>
      </c>
      <c r="E13" s="38">
        <v>143.37</v>
      </c>
      <c r="F13" s="39" t="s">
        <v>4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20</v>
      </c>
      <c r="D14" s="34">
        <v>300</v>
      </c>
      <c r="E14" s="38">
        <v>143.35</v>
      </c>
      <c r="F14" s="39" t="s">
        <v>4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20</v>
      </c>
      <c r="D15" s="34">
        <v>400</v>
      </c>
      <c r="E15" s="38">
        <v>143.37</v>
      </c>
      <c r="F15" s="39" t="s">
        <v>4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20</v>
      </c>
      <c r="D16" s="34">
        <v>6</v>
      </c>
      <c r="E16" s="38">
        <v>142.27000000000001</v>
      </c>
      <c r="F16" s="39" t="s">
        <v>4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20</v>
      </c>
      <c r="D17" s="34">
        <v>6</v>
      </c>
      <c r="E17" s="38">
        <v>142.27000000000001</v>
      </c>
      <c r="F17" s="39" t="s">
        <v>4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20</v>
      </c>
      <c r="D18" s="34">
        <v>6</v>
      </c>
      <c r="E18" s="38">
        <v>142.27000000000001</v>
      </c>
      <c r="F18" s="39" t="s">
        <v>4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20</v>
      </c>
      <c r="D19" s="34">
        <v>78</v>
      </c>
      <c r="E19" s="38">
        <v>142.27000000000001</v>
      </c>
      <c r="F19" s="39" t="s">
        <v>4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20</v>
      </c>
      <c r="D20" s="34">
        <v>300</v>
      </c>
      <c r="E20" s="38">
        <v>142.27000000000001</v>
      </c>
      <c r="F20" s="39" t="s">
        <v>4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20</v>
      </c>
      <c r="D21" s="34">
        <v>1404</v>
      </c>
      <c r="E21" s="38">
        <v>142.27000000000001</v>
      </c>
      <c r="F21" s="39" t="s">
        <v>4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20</v>
      </c>
      <c r="D22" s="34">
        <v>300</v>
      </c>
      <c r="E22" s="38">
        <v>142.27000000000001</v>
      </c>
      <c r="F22" s="39" t="s">
        <v>4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20</v>
      </c>
      <c r="D23" s="34">
        <v>1000</v>
      </c>
      <c r="E23" s="38">
        <v>142.27000000000001</v>
      </c>
      <c r="F23" s="39" t="s">
        <v>4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20</v>
      </c>
      <c r="D24" s="34">
        <v>200</v>
      </c>
      <c r="E24" s="38">
        <v>142.27000000000001</v>
      </c>
      <c r="F24" s="39" t="s">
        <v>4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20</v>
      </c>
      <c r="D25" s="34">
        <v>7</v>
      </c>
      <c r="E25" s="38">
        <v>142.27000000000001</v>
      </c>
      <c r="F25" s="39" t="s">
        <v>4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20</v>
      </c>
      <c r="D26" s="34">
        <v>300</v>
      </c>
      <c r="E26" s="38">
        <v>142.27000000000001</v>
      </c>
      <c r="F26" s="39" t="s">
        <v>4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20</v>
      </c>
      <c r="D27" s="34">
        <v>393</v>
      </c>
      <c r="E27" s="38">
        <v>142.27000000000001</v>
      </c>
      <c r="F27" s="39" t="s">
        <v>4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20</v>
      </c>
      <c r="D28" s="34">
        <v>200</v>
      </c>
      <c r="E28" s="38">
        <v>142.27000000000001</v>
      </c>
      <c r="F28" s="39" t="s">
        <v>4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20</v>
      </c>
      <c r="D29" s="34">
        <v>200</v>
      </c>
      <c r="E29" s="38">
        <v>142.27000000000001</v>
      </c>
      <c r="F29" s="39" t="s">
        <v>4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20</v>
      </c>
      <c r="D30" s="34">
        <v>200</v>
      </c>
      <c r="E30" s="38">
        <v>142.27000000000001</v>
      </c>
      <c r="F30" s="39" t="s">
        <v>4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20</v>
      </c>
      <c r="D31" s="34">
        <v>100</v>
      </c>
      <c r="E31" s="38">
        <v>143.43</v>
      </c>
      <c r="F31" s="39" t="s">
        <v>4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20</v>
      </c>
      <c r="D32" s="34">
        <v>100</v>
      </c>
      <c r="E32" s="38">
        <v>143.44999999999999</v>
      </c>
      <c r="F32" s="39" t="s">
        <v>4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20</v>
      </c>
      <c r="D33" s="34">
        <v>100</v>
      </c>
      <c r="E33" s="38">
        <v>143.41</v>
      </c>
      <c r="F33" s="39" t="s">
        <v>4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20</v>
      </c>
      <c r="D34" s="34">
        <v>100</v>
      </c>
      <c r="E34" s="38">
        <v>143.44999999999999</v>
      </c>
      <c r="F34" s="39" t="s">
        <v>4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20</v>
      </c>
      <c r="D35" s="34">
        <v>100</v>
      </c>
      <c r="E35" s="38">
        <v>143.79499999999999</v>
      </c>
      <c r="F35" s="39" t="s">
        <v>4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20</v>
      </c>
      <c r="D36" s="34">
        <v>100</v>
      </c>
      <c r="E36" s="38">
        <v>143.79499999999999</v>
      </c>
      <c r="F36" s="39" t="s">
        <v>4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20</v>
      </c>
      <c r="D37" s="34">
        <v>100</v>
      </c>
      <c r="E37" s="38">
        <v>143.79499999999999</v>
      </c>
      <c r="F37" s="39" t="s">
        <v>4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20</v>
      </c>
      <c r="D38" s="34">
        <v>100</v>
      </c>
      <c r="E38" s="38">
        <v>143.79499999999999</v>
      </c>
      <c r="F38" s="39" t="s">
        <v>4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20</v>
      </c>
      <c r="D39" s="34">
        <v>100</v>
      </c>
      <c r="E39" s="38">
        <v>143.81</v>
      </c>
      <c r="F39" s="39" t="s">
        <v>4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20</v>
      </c>
      <c r="D40" s="34">
        <v>25</v>
      </c>
      <c r="E40" s="38">
        <v>143.75</v>
      </c>
      <c r="F40" s="39" t="s">
        <v>4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20</v>
      </c>
      <c r="D41" s="34">
        <v>9</v>
      </c>
      <c r="E41" s="38">
        <v>143.87</v>
      </c>
      <c r="F41" s="39" t="s">
        <v>4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20</v>
      </c>
      <c r="D42" s="34">
        <v>15</v>
      </c>
      <c r="E42" s="38">
        <v>143.88999999999999</v>
      </c>
      <c r="F42" s="39" t="s">
        <v>4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20</v>
      </c>
      <c r="D43" s="34">
        <v>15</v>
      </c>
      <c r="E43" s="38">
        <v>143.88999999999999</v>
      </c>
      <c r="F43" s="39" t="s">
        <v>4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20</v>
      </c>
      <c r="D44" s="34">
        <v>15</v>
      </c>
      <c r="E44" s="38">
        <v>143.88999999999999</v>
      </c>
      <c r="F44" s="39" t="s">
        <v>4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20</v>
      </c>
      <c r="D45" s="34">
        <v>20</v>
      </c>
      <c r="E45" s="38">
        <v>143.88999999999999</v>
      </c>
      <c r="F45" s="39" t="s">
        <v>4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20</v>
      </c>
      <c r="D46" s="34">
        <v>37</v>
      </c>
      <c r="E46" s="38">
        <v>143.88</v>
      </c>
      <c r="F46" s="39" t="s">
        <v>4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20</v>
      </c>
      <c r="D47" s="34">
        <v>45</v>
      </c>
      <c r="E47" s="38">
        <v>143.88</v>
      </c>
      <c r="F47" s="39" t="s">
        <v>4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20</v>
      </c>
      <c r="D48" s="34">
        <v>45</v>
      </c>
      <c r="E48" s="38">
        <v>143.88999999999999</v>
      </c>
      <c r="F48" s="39" t="s">
        <v>4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20</v>
      </c>
      <c r="D49" s="34">
        <v>55</v>
      </c>
      <c r="E49" s="38">
        <v>143.88</v>
      </c>
      <c r="F49" s="39" t="s">
        <v>4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20</v>
      </c>
      <c r="D50" s="34">
        <v>63</v>
      </c>
      <c r="E50" s="38">
        <v>143.88</v>
      </c>
      <c r="F50" s="39" t="s">
        <v>4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20</v>
      </c>
      <c r="D51" s="34">
        <v>65</v>
      </c>
      <c r="E51" s="38">
        <v>143.88999999999999</v>
      </c>
      <c r="F51" s="39" t="s">
        <v>4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20</v>
      </c>
      <c r="D52" s="34">
        <v>91</v>
      </c>
      <c r="E52" s="38">
        <v>143.87</v>
      </c>
      <c r="F52" s="39" t="s">
        <v>4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20</v>
      </c>
      <c r="D53" s="34">
        <v>225</v>
      </c>
      <c r="E53" s="38">
        <v>143.88999999999999</v>
      </c>
      <c r="F53" s="39" t="s">
        <v>4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20</v>
      </c>
      <c r="D54" s="34">
        <v>26</v>
      </c>
      <c r="E54" s="38">
        <v>143.74</v>
      </c>
      <c r="F54" s="39" t="s">
        <v>4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20</v>
      </c>
      <c r="D55" s="34">
        <v>29</v>
      </c>
      <c r="E55" s="38">
        <v>143.74</v>
      </c>
      <c r="F55" s="39" t="s">
        <v>4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20</v>
      </c>
      <c r="D56" s="34">
        <v>71</v>
      </c>
      <c r="E56" s="38">
        <v>143.74</v>
      </c>
      <c r="F56" s="39" t="s">
        <v>4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20</v>
      </c>
      <c r="D57" s="34">
        <v>26</v>
      </c>
      <c r="E57" s="38">
        <v>143.74</v>
      </c>
      <c r="F57" s="39" t="s">
        <v>4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20</v>
      </c>
      <c r="D58" s="34">
        <v>74</v>
      </c>
      <c r="E58" s="38">
        <v>143.74</v>
      </c>
      <c r="F58" s="39" t="s">
        <v>4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20</v>
      </c>
      <c r="D59" s="34">
        <v>74</v>
      </c>
      <c r="E59" s="38">
        <v>143.74</v>
      </c>
      <c r="F59" s="39" t="s">
        <v>4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20</v>
      </c>
      <c r="D60" s="34">
        <v>100</v>
      </c>
      <c r="E60" s="38">
        <v>143.6</v>
      </c>
      <c r="F60" s="39" t="s">
        <v>4</v>
      </c>
      <c r="G60" s="40" t="s">
        <v>5</v>
      </c>
    </row>
    <row r="61" spans="1:7">
      <c r="A61" s="35">
        <v>44939</v>
      </c>
      <c r="B61" s="36">
        <v>0.63399305555555552</v>
      </c>
      <c r="C61" s="37" t="s">
        <v>20</v>
      </c>
      <c r="D61" s="34">
        <v>3</v>
      </c>
      <c r="E61" s="38">
        <v>143.59</v>
      </c>
      <c r="F61" s="39" t="s">
        <v>4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20</v>
      </c>
      <c r="D62" s="34">
        <v>25</v>
      </c>
      <c r="E62" s="38">
        <v>143.59</v>
      </c>
      <c r="F62" s="39" t="s">
        <v>4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20</v>
      </c>
      <c r="D63" s="34">
        <v>100</v>
      </c>
      <c r="E63" s="38">
        <v>143.59</v>
      </c>
      <c r="F63" s="39" t="s">
        <v>4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20</v>
      </c>
      <c r="D64" s="34">
        <v>172</v>
      </c>
      <c r="E64" s="38">
        <v>143.59</v>
      </c>
      <c r="F64" s="39" t="s">
        <v>4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20</v>
      </c>
      <c r="D65" s="34">
        <v>11</v>
      </c>
      <c r="E65" s="38">
        <v>143.44</v>
      </c>
      <c r="F65" s="39" t="s">
        <v>4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20</v>
      </c>
      <c r="D66" s="34">
        <v>11</v>
      </c>
      <c r="E66" s="38">
        <v>143.44</v>
      </c>
      <c r="F66" s="39" t="s">
        <v>4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20</v>
      </c>
      <c r="D67" s="34">
        <v>38</v>
      </c>
      <c r="E67" s="38">
        <v>143.44</v>
      </c>
      <c r="F67" s="39" t="s">
        <v>4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20</v>
      </c>
      <c r="D68" s="34">
        <v>31</v>
      </c>
      <c r="E68" s="38">
        <v>143.44</v>
      </c>
      <c r="F68" s="39" t="s">
        <v>4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20</v>
      </c>
      <c r="D69" s="34">
        <v>100</v>
      </c>
      <c r="E69" s="38">
        <v>143.44</v>
      </c>
      <c r="F69" s="39" t="s">
        <v>4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20</v>
      </c>
      <c r="D70" s="34">
        <v>18</v>
      </c>
      <c r="E70" s="38">
        <v>143.44</v>
      </c>
      <c r="F70" s="39" t="s">
        <v>4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20</v>
      </c>
      <c r="D71" s="34">
        <v>31</v>
      </c>
      <c r="E71" s="38">
        <v>143.44</v>
      </c>
      <c r="F71" s="39" t="s">
        <v>4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20</v>
      </c>
      <c r="D72" s="34">
        <v>40</v>
      </c>
      <c r="E72" s="38">
        <v>143.44</v>
      </c>
      <c r="F72" s="39" t="s">
        <v>4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20</v>
      </c>
      <c r="D73" s="34">
        <v>40</v>
      </c>
      <c r="E73" s="38">
        <v>143.44</v>
      </c>
      <c r="F73" s="39" t="s">
        <v>4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20</v>
      </c>
      <c r="D74" s="34">
        <v>40</v>
      </c>
      <c r="E74" s="38">
        <v>143.44</v>
      </c>
      <c r="F74" s="39" t="s">
        <v>4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20</v>
      </c>
      <c r="D75" s="34">
        <v>1</v>
      </c>
      <c r="E75" s="38">
        <v>143.44</v>
      </c>
      <c r="F75" s="39" t="s">
        <v>4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20</v>
      </c>
      <c r="D76" s="34">
        <v>1</v>
      </c>
      <c r="E76" s="38">
        <v>143.44</v>
      </c>
      <c r="F76" s="39" t="s">
        <v>4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20</v>
      </c>
      <c r="D77" s="34">
        <v>15</v>
      </c>
      <c r="E77" s="38">
        <v>143.44</v>
      </c>
      <c r="F77" s="39" t="s">
        <v>4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20</v>
      </c>
      <c r="D78" s="34">
        <v>15</v>
      </c>
      <c r="E78" s="38">
        <v>143.44</v>
      </c>
      <c r="F78" s="39" t="s">
        <v>4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20</v>
      </c>
      <c r="D79" s="34">
        <v>16</v>
      </c>
      <c r="E79" s="38">
        <v>143.44</v>
      </c>
      <c r="F79" s="39" t="s">
        <v>4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20</v>
      </c>
      <c r="D80" s="34">
        <v>24</v>
      </c>
      <c r="E80" s="38">
        <v>143.44</v>
      </c>
      <c r="F80" s="39" t="s">
        <v>4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20</v>
      </c>
      <c r="D81" s="34">
        <v>60</v>
      </c>
      <c r="E81" s="38">
        <v>143.44</v>
      </c>
      <c r="F81" s="39" t="s">
        <v>4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20</v>
      </c>
      <c r="D82" s="34">
        <v>69</v>
      </c>
      <c r="E82" s="38">
        <v>143.44</v>
      </c>
      <c r="F82" s="39" t="s">
        <v>4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20</v>
      </c>
      <c r="D83" s="34">
        <v>99</v>
      </c>
      <c r="E83" s="38">
        <v>143.44</v>
      </c>
      <c r="F83" s="39" t="s">
        <v>4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20</v>
      </c>
      <c r="D84" s="34">
        <v>40</v>
      </c>
      <c r="E84" s="38">
        <v>143.44</v>
      </c>
      <c r="F84" s="39" t="s">
        <v>4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20</v>
      </c>
      <c r="D85" s="34">
        <v>100</v>
      </c>
      <c r="E85" s="38">
        <v>143.84</v>
      </c>
      <c r="F85" s="39" t="s">
        <v>4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20</v>
      </c>
      <c r="D86" s="34">
        <v>100</v>
      </c>
      <c r="E86" s="38">
        <v>143.78</v>
      </c>
      <c r="F86" s="39" t="s">
        <v>4</v>
      </c>
      <c r="G86" s="40" t="s">
        <v>5</v>
      </c>
    </row>
    <row r="87" spans="1:7">
      <c r="A87" s="35">
        <v>44939</v>
      </c>
      <c r="B87" s="36">
        <v>0.63561261574074068</v>
      </c>
      <c r="C87" s="37" t="s">
        <v>20</v>
      </c>
      <c r="D87" s="34">
        <v>30</v>
      </c>
      <c r="E87" s="38">
        <v>143.80000000000001</v>
      </c>
      <c r="F87" s="39" t="s">
        <v>4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20</v>
      </c>
      <c r="D88" s="34">
        <v>70</v>
      </c>
      <c r="E88" s="38">
        <v>143.80000000000001</v>
      </c>
      <c r="F88" s="39" t="s">
        <v>4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20</v>
      </c>
      <c r="D89" s="34">
        <v>100</v>
      </c>
      <c r="E89" s="38">
        <v>143.80000000000001</v>
      </c>
      <c r="F89" s="39" t="s">
        <v>4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20</v>
      </c>
      <c r="D90" s="34">
        <v>100</v>
      </c>
      <c r="E90" s="38">
        <v>143.79</v>
      </c>
      <c r="F90" s="39" t="s">
        <v>4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20</v>
      </c>
      <c r="D91" s="34">
        <v>100</v>
      </c>
      <c r="E91" s="38">
        <v>143.79</v>
      </c>
      <c r="F91" s="39" t="s">
        <v>4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20</v>
      </c>
      <c r="D92" s="34">
        <v>33</v>
      </c>
      <c r="E92" s="38">
        <v>143.69999999999999</v>
      </c>
      <c r="F92" s="39" t="s">
        <v>4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20</v>
      </c>
      <c r="D93" s="34">
        <v>67</v>
      </c>
      <c r="E93" s="38">
        <v>143.69999999999999</v>
      </c>
      <c r="F93" s="39" t="s">
        <v>4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20</v>
      </c>
      <c r="D94" s="34">
        <v>33</v>
      </c>
      <c r="E94" s="38">
        <v>143.69999999999999</v>
      </c>
      <c r="F94" s="39" t="s">
        <v>4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20</v>
      </c>
      <c r="D95" s="34">
        <v>67</v>
      </c>
      <c r="E95" s="38">
        <v>143.69999999999999</v>
      </c>
      <c r="F95" s="39" t="s">
        <v>4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20</v>
      </c>
      <c r="D96" s="34">
        <v>100</v>
      </c>
      <c r="E96" s="38">
        <v>143.69999999999999</v>
      </c>
      <c r="F96" s="39" t="s">
        <v>4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20</v>
      </c>
      <c r="D97" s="34">
        <v>200</v>
      </c>
      <c r="E97" s="38">
        <v>143.69999999999999</v>
      </c>
      <c r="F97" s="39" t="s">
        <v>4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20</v>
      </c>
      <c r="D98" s="34">
        <v>31</v>
      </c>
      <c r="E98" s="38">
        <v>143.69</v>
      </c>
      <c r="F98" s="39" t="s">
        <v>4</v>
      </c>
      <c r="G98" s="40" t="s">
        <v>5</v>
      </c>
    </row>
    <row r="99" spans="1:7">
      <c r="A99" s="35">
        <v>44939</v>
      </c>
      <c r="B99" s="36">
        <v>0.63564965277777785</v>
      </c>
      <c r="C99" s="37" t="s">
        <v>20</v>
      </c>
      <c r="D99" s="34">
        <v>31</v>
      </c>
      <c r="E99" s="38">
        <v>143.69</v>
      </c>
      <c r="F99" s="39" t="s">
        <v>4</v>
      </c>
      <c r="G99" s="40" t="s">
        <v>5</v>
      </c>
    </row>
    <row r="100" spans="1:7">
      <c r="A100" s="35">
        <v>44939</v>
      </c>
      <c r="B100" s="36">
        <v>0.63564965277777785</v>
      </c>
      <c r="C100" s="37" t="s">
        <v>20</v>
      </c>
      <c r="D100" s="34">
        <v>69</v>
      </c>
      <c r="E100" s="38">
        <v>143.69</v>
      </c>
      <c r="F100" s="39" t="s">
        <v>4</v>
      </c>
      <c r="G100" s="40" t="s">
        <v>5</v>
      </c>
    </row>
    <row r="101" spans="1:7">
      <c r="A101" s="35">
        <v>44939</v>
      </c>
      <c r="B101" s="36">
        <v>0.63564965277777785</v>
      </c>
      <c r="C101" s="37" t="s">
        <v>20</v>
      </c>
      <c r="D101" s="34">
        <v>69</v>
      </c>
      <c r="E101" s="38">
        <v>143.69</v>
      </c>
      <c r="F101" s="39" t="s">
        <v>4</v>
      </c>
      <c r="G101" s="40" t="s">
        <v>5</v>
      </c>
    </row>
    <row r="102" spans="1:7">
      <c r="A102" s="35">
        <v>44939</v>
      </c>
      <c r="B102" s="36">
        <v>0.63564965277777785</v>
      </c>
      <c r="C102" s="37" t="s">
        <v>20</v>
      </c>
      <c r="D102" s="34">
        <v>100</v>
      </c>
      <c r="E102" s="38">
        <v>143.68</v>
      </c>
      <c r="F102" s="39" t="s">
        <v>4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6972-0AFD-44DF-98C9-D9C3FF52B41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2DCD-592E-4B14-AE3E-94FF02B5AE5D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745E-BF9C-49E0-B7F5-0E50FDE3AC97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D3E9-F638-468F-9B89-68E583EF18D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44931</v>
      </c>
      <c r="B5" s="36">
        <v>0.39854166666666668</v>
      </c>
      <c r="C5" s="37" t="s">
        <v>20</v>
      </c>
      <c r="D5" s="34">
        <v>94</v>
      </c>
      <c r="E5" s="38">
        <v>143.69</v>
      </c>
      <c r="F5" s="39" t="s">
        <v>4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20</v>
      </c>
      <c r="D6" s="34">
        <v>2</v>
      </c>
      <c r="E6" s="38">
        <v>143.66</v>
      </c>
      <c r="F6" s="39" t="s">
        <v>4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20</v>
      </c>
      <c r="D7" s="34">
        <v>100</v>
      </c>
      <c r="E7" s="38">
        <v>143.66</v>
      </c>
      <c r="F7" s="39" t="s">
        <v>4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20</v>
      </c>
      <c r="D8" s="34">
        <v>33</v>
      </c>
      <c r="E8" s="38">
        <v>143.66</v>
      </c>
      <c r="F8" s="39" t="s">
        <v>4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20</v>
      </c>
      <c r="D9" s="34">
        <v>65</v>
      </c>
      <c r="E9" s="38">
        <v>143.66</v>
      </c>
      <c r="F9" s="39" t="s">
        <v>4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20</v>
      </c>
      <c r="D10" s="34">
        <v>100</v>
      </c>
      <c r="E10" s="38">
        <v>143.66</v>
      </c>
      <c r="F10" s="39" t="s">
        <v>4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20</v>
      </c>
      <c r="D11" s="34">
        <v>100</v>
      </c>
      <c r="E11" s="38">
        <v>143.71</v>
      </c>
      <c r="F11" s="39" t="s">
        <v>4</v>
      </c>
      <c r="G11" s="40" t="s">
        <v>5</v>
      </c>
    </row>
    <row r="12" spans="1:7">
      <c r="A12" s="35">
        <v>44931</v>
      </c>
      <c r="B12" s="36">
        <v>0.40205486111111122</v>
      </c>
      <c r="C12" s="37" t="s">
        <v>20</v>
      </c>
      <c r="D12" s="34">
        <v>3</v>
      </c>
      <c r="E12" s="38">
        <v>143.75</v>
      </c>
      <c r="F12" s="39" t="s">
        <v>4</v>
      </c>
      <c r="G12" s="40" t="s">
        <v>6</v>
      </c>
    </row>
    <row r="13" spans="1:7">
      <c r="A13" s="35">
        <v>44931</v>
      </c>
      <c r="B13" s="36">
        <v>0.40205486111111122</v>
      </c>
      <c r="C13" s="37" t="s">
        <v>20</v>
      </c>
      <c r="D13" s="34">
        <v>97</v>
      </c>
      <c r="E13" s="38">
        <v>143.75</v>
      </c>
      <c r="F13" s="39" t="s">
        <v>4</v>
      </c>
      <c r="G13" s="40" t="s">
        <v>6</v>
      </c>
    </row>
    <row r="14" spans="1:7">
      <c r="A14" s="35">
        <v>44931</v>
      </c>
      <c r="B14" s="36">
        <v>0.40205486111111122</v>
      </c>
      <c r="C14" s="37" t="s">
        <v>20</v>
      </c>
      <c r="D14" s="34">
        <v>100</v>
      </c>
      <c r="E14" s="38">
        <v>143.77000000000001</v>
      </c>
      <c r="F14" s="39" t="s">
        <v>4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20</v>
      </c>
      <c r="D15" s="34">
        <v>100</v>
      </c>
      <c r="E15" s="38">
        <v>143.63</v>
      </c>
      <c r="F15" s="39" t="s">
        <v>4</v>
      </c>
      <c r="G15" s="40" t="s">
        <v>5</v>
      </c>
    </row>
    <row r="16" spans="1:7">
      <c r="A16" s="35">
        <v>44931</v>
      </c>
      <c r="B16" s="36">
        <v>0.40205659722222231</v>
      </c>
      <c r="C16" s="37" t="s">
        <v>20</v>
      </c>
      <c r="D16" s="34">
        <v>100</v>
      </c>
      <c r="E16" s="38">
        <v>143.62</v>
      </c>
      <c r="F16" s="39" t="s">
        <v>4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20</v>
      </c>
      <c r="D17" s="34">
        <v>83</v>
      </c>
      <c r="E17" s="38">
        <v>143.61000000000001</v>
      </c>
      <c r="F17" s="39" t="s">
        <v>4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20</v>
      </c>
      <c r="D18" s="34">
        <v>200</v>
      </c>
      <c r="E18" s="38">
        <v>143.61000000000001</v>
      </c>
      <c r="F18" s="39" t="s">
        <v>4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20</v>
      </c>
      <c r="D19" s="34">
        <v>17</v>
      </c>
      <c r="E19" s="38">
        <v>143.61000000000001</v>
      </c>
      <c r="F19" s="39" t="s">
        <v>4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20</v>
      </c>
      <c r="D20" s="34">
        <v>151</v>
      </c>
      <c r="E20" s="38">
        <v>143.6</v>
      </c>
      <c r="F20" s="39" t="s">
        <v>4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20</v>
      </c>
      <c r="D21" s="34">
        <v>100</v>
      </c>
      <c r="E21" s="38">
        <v>143.96</v>
      </c>
      <c r="F21" s="39" t="s">
        <v>4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Wochensummen</vt:lpstr>
      <vt:lpstr>Tagessummen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Alten, Benjamin - GCM EMEA</cp:lastModifiedBy>
  <cp:lastPrinted>2021-08-19T12:19:34Z</cp:lastPrinted>
  <dcterms:created xsi:type="dcterms:W3CDTF">2014-01-09T08:52:14Z</dcterms:created>
  <dcterms:modified xsi:type="dcterms:W3CDTF">2023-01-16T17:22:27Z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7" name="Classification">
    <vt:lpwstr>Unclassified</vt:lpwstr>
  </property>
</Properties>
</file>